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40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38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acional 2003-2023" sheetId="1" r:id="rId4"/>
    <sheet state="visible" name="Subtotal 2003-2023" sheetId="2" r:id="rId5"/>
    <sheet state="visible" name="Causas_2023" sheetId="3" r:id="rId6"/>
    <sheet state="visible" name="Causas_2022" sheetId="4" r:id="rId7"/>
    <sheet state="visible" name="Causas_2021" sheetId="5" r:id="rId8"/>
    <sheet state="visible" name="Causas_2020" sheetId="6" r:id="rId9"/>
    <sheet state="visible" name="Causas_2019" sheetId="7" r:id="rId10"/>
    <sheet state="visible" name="Causas 2018" sheetId="8" r:id="rId11"/>
    <sheet state="visible" name="Causas 2017" sheetId="9" r:id="rId12"/>
    <sheet state="visible" name="Causas 2016" sheetId="10" r:id="rId13"/>
    <sheet state="visible" name="Causas 2015" sheetId="11" r:id="rId14"/>
    <sheet state="visible" name="Causas 2014" sheetId="12" r:id="rId15"/>
    <sheet state="visible" name="Causas 2013" sheetId="13" r:id="rId16"/>
    <sheet state="visible" name="Causas 2012" sheetId="14" r:id="rId17"/>
    <sheet state="visible" name="Causas 2011" sheetId="15" r:id="rId18"/>
    <sheet state="visible" name="Causas 2010" sheetId="16" r:id="rId19"/>
    <sheet state="visible" name="Causas 2009" sheetId="17" r:id="rId20"/>
    <sheet state="visible" name="Causas 2008" sheetId="18" r:id="rId21"/>
    <sheet state="visible" name="Causas 2007" sheetId="19" r:id="rId22"/>
    <sheet state="visible" name="Causas 2006" sheetId="20" r:id="rId23"/>
    <sheet state="visible" name="Causas 2005" sheetId="21" r:id="rId24"/>
    <sheet state="visible" name="Causas 2004" sheetId="22" r:id="rId25"/>
    <sheet state="visible" name="Causas 2003" sheetId="23" r:id="rId26"/>
    <sheet state="visible" name="Nacional 1987-2002" sheetId="24" r:id="rId27"/>
    <sheet state="visible" name="Sub Total 1987-2002" sheetId="25" r:id="rId28"/>
    <sheet state="visible" name="Causas 2002" sheetId="26" r:id="rId29"/>
    <sheet state="visible" name="Causas 2001" sheetId="27" r:id="rId30"/>
    <sheet state="visible" name="Causas 2000" sheetId="28" r:id="rId31"/>
    <sheet state="visible" name="Causas 1999" sheetId="29" r:id="rId32"/>
    <sheet state="visible" name="Causas 1998" sheetId="30" r:id="rId33"/>
    <sheet state="visible" name="Causas 1997" sheetId="31" r:id="rId34"/>
    <sheet state="visible" name="Causas 1996" sheetId="32" r:id="rId35"/>
    <sheet state="visible" name="Causas 1995" sheetId="33" r:id="rId36"/>
    <sheet state="visible" name="Causas 1994" sheetId="34" r:id="rId37"/>
    <sheet state="visible" name="Causas 1993" sheetId="35" r:id="rId38"/>
    <sheet state="visible" name="Causas 1992" sheetId="36" r:id="rId39"/>
    <sheet state="visible" name="Causas 1991" sheetId="37" r:id="rId40"/>
    <sheet state="visible" name="Causas 1990" sheetId="38" r:id="rId41"/>
    <sheet state="visible" name="Causas 1989" sheetId="39" r:id="rId42"/>
    <sheet state="visible" name="Causas 1988" sheetId="40" r:id="rId43"/>
    <sheet state="visible" name="Causas 1987" sheetId="41" r:id="rId44"/>
  </sheets>
  <externalReferences>
    <externalReference r:id="rId45"/>
  </externalReferences>
  <definedNames/>
  <calcPr/>
  <extLst>
    <ext uri="GoogleSheetsCustomDataVersion2">
      <go:sheetsCustomData xmlns:go="http://customooxmlschemas.google.com/" r:id="rId46" roundtripDataChecksum="shk576LxuLEuqyo4cv995uReGZti07bRYVi7m36sTQo="/>
    </ext>
  </extLst>
</workbook>
</file>

<file path=xl/sharedStrings.xml><?xml version="1.0" encoding="utf-8"?>
<sst xmlns="http://schemas.openxmlformats.org/spreadsheetml/2006/main" count="3360" uniqueCount="284">
  <si>
    <t>CORPORACION NACIONAL FORESTAL</t>
  </si>
  <si>
    <t>GERENCIA PROTECCION CONTRA INCENDIOS FORESTALES</t>
  </si>
  <si>
    <t>GERENCIA MANEJO DEL FUEGO</t>
  </si>
  <si>
    <t>Estadísticas-Noviembre 2023</t>
  </si>
  <si>
    <t>DISTRIBUCION NACIONAL DEL DAÑO (HA) DE INCENDIOS SEGUN CAUSALIDAD</t>
  </si>
  <si>
    <t>Periodo 2003 - 2023</t>
  </si>
  <si>
    <t>Grupo</t>
  </si>
  <si>
    <t>Periodo</t>
  </si>
  <si>
    <t>Total</t>
  </si>
  <si>
    <t>%</t>
  </si>
  <si>
    <t xml:space="preserve"> 1. ACCIDENTALES</t>
  </si>
  <si>
    <t>2. INTENCIONALES</t>
  </si>
  <si>
    <t>3. NATURALES</t>
  </si>
  <si>
    <t>4. DESCONOCIDAS</t>
  </si>
  <si>
    <t>Sin causa ingresada</t>
  </si>
  <si>
    <t>TOTAL</t>
  </si>
  <si>
    <t>Causas General</t>
  </si>
  <si>
    <t>1.1. FAENAS FORESTALES</t>
  </si>
  <si>
    <t>1.2. FAENAS AGRÍCOLAS Y PECUARIAS</t>
  </si>
  <si>
    <t>1.3. CONFECCIÓN Y/O EXTRACCIÓN PRODUCTOS SECUNDARIOS DEL BOSQUE</t>
  </si>
  <si>
    <t>1.4. ACTIVIDADES RECREATIVAS</t>
  </si>
  <si>
    <t>1.5. OPERACIONES EN VÍAS FÉRREAS</t>
  </si>
  <si>
    <t>1.6. ACTIVIDADES EXTINCIÓN INCENDIOS FORESTALES , INCENDIOS ESTRUCTURALES U OTROS</t>
  </si>
  <si>
    <t>1.7. TRÁNSITO DE PERSONAS, VEHÍCULOS O AERONAVES</t>
  </si>
  <si>
    <t>1.8. QUEMA DE DESECHOS</t>
  </si>
  <si>
    <t>1.9. ACCIDENTES ELÉCTRICOS</t>
  </si>
  <si>
    <t>1.10. OTRAS ACTIVIDADES</t>
  </si>
  <si>
    <t>2.1. INCENDIOS INTENCIONALES</t>
  </si>
  <si>
    <t>3.1.  INCENDIOS NATURALES</t>
  </si>
  <si>
    <t>4.1.  INCENDIOS DE CAUSA DESCONOCIDA</t>
  </si>
  <si>
    <t>TOTAL GENERAL</t>
  </si>
  <si>
    <t>Causas Especificas</t>
  </si>
  <si>
    <t>1.1.1. QUEMA LEGAL DE DESECHOS DE COSECHA FORESTAL (QUEMA PARA REFORESTACIÓN)</t>
  </si>
  <si>
    <t>1.1.2. QUEMA ILEGAL DE DESECHOS DE COSECHA FORESTAL (QUEMA PARA REFORESTACIÓN)</t>
  </si>
  <si>
    <t>1.1.3. REBROTE DE QUEMA LEGAL DE COSECHA FORESTAL</t>
  </si>
  <si>
    <t>1.1.4. REBROTE DE QUEMA ILEGAL DE COSECHA FORESTAL</t>
  </si>
  <si>
    <t>1.1.5. QUEMA LEGAL DE HABILITACIÓN DE TERRENO FORESTAL (QUEMA PARA FORESTACIÓN)</t>
  </si>
  <si>
    <t>1.1.6. QUEMA ILEGAL DE HABILITACIÓN DE TERRENO FORESTAL (QUEMA PARA FORESTACIÓN)</t>
  </si>
  <si>
    <t>1.1.7. REBROTE DE QUEMA LEGAL EN HABILITACIÓN DE TERRENO FORESTAL</t>
  </si>
  <si>
    <t>1.1.8. REBROTE DE QUEMA ILEGAL EN HABILITACIÓN DE TERRENO FORESTAL</t>
  </si>
  <si>
    <t>1.1.9. QUEMA LEGAL PARA REDUCCIÓN DE COMBUSTIBLE (SILVICULTURA PREVENTIVA)</t>
  </si>
  <si>
    <t>1.1.10. QUEMA ILEGAL PARA REDUCCIÓN DE COMBUSTIBLE (SILVICULTURA PREVENTIVA)</t>
  </si>
  <si>
    <t>1.1.11. REBROTE DE QUEMA LEGAL EN REDUCCIÓN DE COMBUSTIBLE (SILVICULTURA PREVENTIVA)</t>
  </si>
  <si>
    <t>1.1.12. REBROTE DE QUEMA ILEGAL EN REDUCCIÓN DE COMBUSTIBLE (SILVICULTURA PREVENTIVA)</t>
  </si>
  <si>
    <t>1.1.13. QUEMA LEGAL CON OTROS FINES FORESTALES (QUEMA SANITARIA, MANEJO DE VIDA SILVESTRE, ETC.)</t>
  </si>
  <si>
    <t>1.1.14. QUEMA ILEGAL CON OTROS FINES FORESTALES (QUEMA SANITARIA, MANEJO DE VIDA SILVESTRE, ETC.)</t>
  </si>
  <si>
    <t>1.1.15. REBROTE DE QUEMA LEGAL CON OTROS FINES FORESTALES</t>
  </si>
  <si>
    <t>1.1.16. REBROTE DE QUEMA ILEGAL CON OTROS FINES FORESTALES</t>
  </si>
  <si>
    <t>1.1.17. USO DE FUEGO EN ÁREA DE CAMPAMENTO FORESTAL</t>
  </si>
  <si>
    <t>1.1.18. CHISPA DE MOTOSIERRA EN FAENA DE FORESTAL</t>
  </si>
  <si>
    <t>1.1.19. CHISPA  MAQUINARIA EN FAENA FORESTAL (SKIDDER, TRACTOR, VEHÍCULO LIVIANO Y PESADO)</t>
  </si>
  <si>
    <t>1.1.20. INCENDIO DE MAQUINARIA EN FAENA FORESTAL (CAMIÓN, SKIDDER, MOTOSIERRA, ASERRADERO)</t>
  </si>
  <si>
    <t>1.1.21. CORTE DE CABLE ELÉCTRICO PRODUCTO DE FAENA FORESTAL</t>
  </si>
  <si>
    <t>1.1.22. OTROS INCENDIOS POR FAENAS FORESTALES NO CLASIFICADAS</t>
  </si>
  <si>
    <t>1.1.23. USO DE FUEGO EN ZONAS DE FAENAS FORESTALES (ALIMENTACIÓN, CALEFACCIÓN, OTROS)</t>
  </si>
  <si>
    <t>FAENAS FORESTALES</t>
  </si>
  <si>
    <t>1.2.1. QUEMA LEGAL DE DESECHOS AGRÍCOLAS</t>
  </si>
  <si>
    <t>FAENAS AGRÍCOLAS</t>
  </si>
  <si>
    <t>1.2.2. QUEMA ILEGAL DE DESECHOS AGRÍCOLAS</t>
  </si>
  <si>
    <t>EX.PRODUCTOS SECUNDARIOS</t>
  </si>
  <si>
    <t>1.2.3. QUEMA LEGAL CON OTROS FINES AGRÍCOLAS (QUEMA SANITARIA, OTRAS)</t>
  </si>
  <si>
    <t>ACTIVIDADES RECREATIVAS</t>
  </si>
  <si>
    <t>1.2.4. QUEMA ILEGAL CON OTROS FINES AGRÍCOLA (QUEMA SANITARIA, OTRAS)</t>
  </si>
  <si>
    <t>OPERACIÓN EN VÍAS FÉRREAS</t>
  </si>
  <si>
    <t>1.2.5. CHISPA DE MAQUINARIA EN FAENA AGRÍCOLAS</t>
  </si>
  <si>
    <t>ACT.INC. ESTRUCTURALES U OTROS</t>
  </si>
  <si>
    <t>1.2.6. CORTE DE CABLE ELÉCTRICO PRODUCTO DE FAENA AGRÍCOLAS</t>
  </si>
  <si>
    <t>TRÁNSITO DE PERSONAS</t>
  </si>
  <si>
    <t>1.2.7. USO DE FUEGO EN ACTIVIDADES PECUARIAS (MANEJO DE PRADERAS, OTRAS)</t>
  </si>
  <si>
    <t>QUEMA DESECHOS</t>
  </si>
  <si>
    <t>1.2.8. INCENDIO DE  MAQUINARIA AGRÍCOLA</t>
  </si>
  <si>
    <t>ACCIDENTES ELÉCTRICOS</t>
  </si>
  <si>
    <t>1.2.9. USO DE FUEGO EN ZONAS DE FAENAS AGROPECUARIAS (ALIMENTACIÓN Y CALEFACCIÓN)</t>
  </si>
  <si>
    <t>OTRAS ACTIVIDADES</t>
  </si>
  <si>
    <t>1.2.10. OTROS INCENDIOS POR FAENAS AGROPECUARIAS NO CLASIFICADAS</t>
  </si>
  <si>
    <t>INCENDIOS INTENCIONALES</t>
  </si>
  <si>
    <t>1.3.1. ELABORACIÓN DE CARBÓN</t>
  </si>
  <si>
    <t>INCENDIOS NATURALES</t>
  </si>
  <si>
    <t>1.3.2. USO DE FUEGO EN FAENA DE EXTRACCIÓN DE HONGOS Y FRUTOS (ROSA MOSQUETA, FRUTILLA, PIÑONES, COCOS DE PALMA, MIEL DE ABEJA, HONGOS OTROS)</t>
  </si>
  <si>
    <t>DESCONOCIDA</t>
  </si>
  <si>
    <t>1.3.3. USO DE FUEGO EN FAENA DE EXTRACCIÓN Y/O CONFECCIÓN DE LEÑA NO INDUSTRIAL</t>
  </si>
  <si>
    <t>1.3.4. USO DE FUEGO EN FAENA DE EXTRACCIÓN DE OTROS PRODUCTOS SECUNDARIOS DEL BOSQUE (CORTEZA QUILLAY, HOJA DE BOLDO, MIEL DE PALMA)</t>
  </si>
  <si>
    <t>1.4.1. USO DE FUEGO PARA ACTIVIDADES RECREATIVAS EN ÁREAS NO HABILITADAS  (EXCURSIONISTAS, PASEANTES, ASADOS)</t>
  </si>
  <si>
    <t>1.4.2. USO DE FUEGO EN ACTIVIDADES DE CAZA</t>
  </si>
  <si>
    <t>1.4.3. USO DE FUEGO EN ÁREAS DE CAMPING</t>
  </si>
  <si>
    <t>1.4.4. USO DE FUEGO EN ACTIVIDADES DE PESCA</t>
  </si>
  <si>
    <t>1.4.5. NIÑOS JUGANDO CON FUEGO</t>
  </si>
  <si>
    <t>1.4.6. FUEGOS ARTIFICIALES</t>
  </si>
  <si>
    <t>1.5.1. CHISPA POR FRICCIÓN EN LÍNEA FÉRREA POR PASO DE TREN O MOTOCARRIL</t>
  </si>
  <si>
    <t>1.5.2. USO DE FUEGO EN FAENA  DE MANTENCIÓN DE LÍNEAS FÉRREAS</t>
  </si>
  <si>
    <t>1.5.3. ACCIDENTE FERROVIARIO</t>
  </si>
  <si>
    <t>1.5.4. CHISPA O CORTE DE CABLES DE TENDIDO ELÉCTRICO DE LÍNEA FÉRREA</t>
  </si>
  <si>
    <t>1.6.1. REBROTE DE INCENDIO ANTERIOR, DECLARADO CONTROLADO</t>
  </si>
  <si>
    <t>1.6.2. CAÍDA DE AVIÓN, HELICÓPTERO U OTRAS AERONAVES, EN OPERACIONES DE COMBATE DE INCENDIOS FORESTALES O RECONOCIMIENTOS DE ZONAS</t>
  </si>
  <si>
    <t>1.6.3. INCENDIO ESTRUCTURAL (CAMPAMENTO FORESTAL, CASA HABITACIÓN U OTRAS EDIFICACIONES)</t>
  </si>
  <si>
    <t>1.7.1. USO DE FUEGO POR TRANSEÚNTES</t>
  </si>
  <si>
    <t>1.7.2. USO DE FUEGO EN ACTIVIDADES RELIGIOSAS, DE PEREGRINACIÓN Y DE VENERACIÓN (ANIMITAS)</t>
  </si>
  <si>
    <t>1.7.3. ACCIDENTE O INCENDIO DE VEHÍCULO EN TRÁNSITO</t>
  </si>
  <si>
    <t>1.7.4. USO DEL FUEGO PARA SEÑALIZACIÓN EN LA RUTA</t>
  </si>
  <si>
    <t>1.7.5. CAÍDA DE AVIÓN, HELICÓPTERO U OTRA AERONAVE EN ACTIVIDADES U OPERACIONES DISTINTAS DE INCENDIOS FORESTALES</t>
  </si>
  <si>
    <t>1.8.1. QUEMA DE BASURAS, DESECHOS VEGETALES U OTROS NO CLASIFICADOS (DISTINTOS DE VERTEDEROS O BASURALES AUTORIZADOS)</t>
  </si>
  <si>
    <t>1.8.2. QUEMA LEGAL DE ASERRÍN O ASERRÍN ENCENDIDO</t>
  </si>
  <si>
    <t>1.8.3. QUEMA ILEGAL DE ASERRÍN O ASERRÍN ENCENDIDO</t>
  </si>
  <si>
    <t>1.8.4. QUEMA LEGAL PARA LIMPIA DE CAMINOS, CANALES, CUNETAS EN PREDIOS RÚSTICOS</t>
  </si>
  <si>
    <t>1.8.5. QUEMA ILEGAL PARA LIMPIA DE CAMINOS, CANALES, CUNETAS EN PREDIOS RÚSTICOS</t>
  </si>
  <si>
    <t>1.8.6. REBROTE DE QUEMA LEGAL PARA LIMPIA DE CAMINOS, CANALES, CUNETAS EN PREDIOS RÚSTICOS</t>
  </si>
  <si>
    <t>1.8.7. REBROTE DE QUEMA ILEGAL PARA LIMPIA DE CAMINOS, CANALES, CUNETAS EN PREDIOS RÚSTICOS</t>
  </si>
  <si>
    <t>1.8.8. QUEMA LEGAL PARA LIMPIA DE CAMINOS, CANALES, CUNETAS EN CAMINOS PÚBLICOS</t>
  </si>
  <si>
    <t>1.8.9. QUEMA ILEGAL PARA LIMPIA DE CAMINOS, CANALES, CUNETAS EN CAMINOS PÚBLICOS</t>
  </si>
  <si>
    <t>1.8.10. REBROTE DE QUEMA LEGAL PARA LIMPIA DE CAMINOS, CANALES, CUNETAS EN CAMINOS PÚBLICOS</t>
  </si>
  <si>
    <t>1.8.11. REBROTE DE QUEMA ILEGAL PARA LIMPIA DE CAMINOS, CANALES, CUNETAS EN CAMINOS PÚBLICOS</t>
  </si>
  <si>
    <t>1.8.12. QUEMA DE DESECHOS INDUSTRIALES</t>
  </si>
  <si>
    <t>1.8.13. USO DE FUEGO PARA ELIMINACIÓN DE FAUNA NO DESEADA  (ROEDORES, REPTILES, AVISPAS, OTROS)</t>
  </si>
  <si>
    <t xml:space="preserve">1.8.14. ENCENDIDO DE VERTEDEROS O BASURALES AUTORIZADOS </t>
  </si>
  <si>
    <t>1.9.1. CORTE DE CABLE ELÉCTRICO POR CAÍDA DE RAMA (EXCEPTO POR FAENA FORESTAL)</t>
  </si>
  <si>
    <t>1.9.2. CORTE DE CABLE POR CRECIMIENTO DE VEGETACIÓN BAJO TENDIDO ELÉCTRICO</t>
  </si>
  <si>
    <t>1.9.3. CORTE DE CABLE POR CAÍDA DE TENDIDO ELÉCTRICO O POSTACIÓN</t>
  </si>
  <si>
    <t>1.9.4. CORTE DE CABLE POR OTRO ACCIDENTE O ACCIÓN NO CLASIFICADA</t>
  </si>
  <si>
    <t>1.10.1. MANIOBRAS MILITARES</t>
  </si>
  <si>
    <t>1.10.2. FAENAS MINERAS</t>
  </si>
  <si>
    <t>1.10.3. EXPLOSIONES (OLEODUCTOS, POLVORINES, DEPÓSITOS DE COMBUSTIBLES)</t>
  </si>
  <si>
    <t>1.10.4. HÁBITO DE FUMAR</t>
  </si>
  <si>
    <t>1.10.5. SOLDADURA Y MONTAJE DE ESTRUCTURAS VARIAS (TORRES DE ALTA TENSIÓN, OLEODUCTOS, ETC.)</t>
  </si>
  <si>
    <t>1.10.6. OTRAS ACTIVIDADES NO CLASIFICADOS (COCCIÓN DE LADRILLO)</t>
  </si>
  <si>
    <t>2.1.1. PIRÓMANO (INSANO MENTAL QUE DISFRUTA DEL FUEGO)</t>
  </si>
  <si>
    <t>2.1.2. CONFLICTO ENTRE PERSONAS (VENGANZA, CONFLICTOS FAMILIARES Y  PASIONALES, OTROS)</t>
  </si>
  <si>
    <t>2.1.3. ATENTADO INCENDIARIO POR CONFLICTO</t>
  </si>
  <si>
    <t>2.1.4. CONFLICTO TERRITORIAL O PATRIMONIAL</t>
  </si>
  <si>
    <t>2.1.5. PROVOCADO POR PERSONA ENFERMA (LOCO O DEMENTE, EXCLUIDO EL PIRÓMANO)</t>
  </si>
  <si>
    <t>2.1.6. PROVOCADO POR PERSONA BAJO LA INFLUENCIA DEL ALCOHOL Y/O DROGAS</t>
  </si>
  <si>
    <t>2.1.7. PROVOCADO PARA OBTENER BENEFICIOS ECONÓMICOS (COMPRA DE MADERA, PRESIÓN POR TRABAJO, ETC.)</t>
  </si>
  <si>
    <t>2.1.8. VANDALISMO (EXCLUIDOS TERRORISMO Y ATENTADO INCENDIARIO)</t>
  </si>
  <si>
    <t>2.1.9. TERRORISMO O SUBVERSIÓN (EXCLUIDO ATENTADO INCENDIARIO)</t>
  </si>
  <si>
    <t>2.1.10. PROVOCADO PARA OBSERVAR OPERACIONES DE COMBATE DE INCENDIOS FORESTALES</t>
  </si>
  <si>
    <t>2.1.11. OTROS INTENCIONALES NO CLASIFICADOS</t>
  </si>
  <si>
    <t>3.1.1. CAÍDA DE RAYO</t>
  </si>
  <si>
    <t>3.1.2. ERUPCIÓN VOLCÁNICA</t>
  </si>
  <si>
    <t>3.1.3. OTRAS CAUSAS NATURALES NO CLASIFICADAS</t>
  </si>
  <si>
    <t>4.1.1. DESCONOCIDA (SE INVESTIGA PERO NO ES POSIBLE ESTABLECER LA CAUSA ORIGEN)</t>
  </si>
  <si>
    <t>4.1.2. NO DETERMINADA (LA CAUSA NO ES INVESTIGADA)</t>
  </si>
  <si>
    <t>Total general</t>
  </si>
  <si>
    <t>La información contenida es esta planilla, corresponde a las causas de incendios</t>
  </si>
  <si>
    <t>forestales obtenidas de la estimación o investigación que realiza el</t>
  </si>
  <si>
    <t xml:space="preserve">personal de CONAF. </t>
  </si>
  <si>
    <t>Por su parte, la investigación por el delito de incendios forestales</t>
  </si>
  <si>
    <t>es ejecutada en forma exclusiva por el Ministerio Público, a través de sus fiscales y,</t>
  </si>
  <si>
    <t xml:space="preserve">por instrucción de éstos a las policías (Carabineros de Chile y la Policía de Investigaciones) </t>
  </si>
  <si>
    <t>u otros organismos que se estimen pertinente según lo estable el Código Procesal Penal.</t>
  </si>
  <si>
    <t>DISTRIBUCION REGIONAL DEL DAÑO (HA) DE INCENDIOS SEGUN CAUSA GENERAL</t>
  </si>
  <si>
    <t>Total Periodo 2003 - 2023</t>
  </si>
  <si>
    <t>Región</t>
  </si>
  <si>
    <t>XV</t>
  </si>
  <si>
    <t>I</t>
  </si>
  <si>
    <t>II</t>
  </si>
  <si>
    <t>III</t>
  </si>
  <si>
    <t>IV</t>
  </si>
  <si>
    <t>V</t>
  </si>
  <si>
    <t>RM</t>
  </si>
  <si>
    <t>VI</t>
  </si>
  <si>
    <t>VII</t>
  </si>
  <si>
    <t>XVI</t>
  </si>
  <si>
    <t>VIII</t>
  </si>
  <si>
    <t>IX</t>
  </si>
  <si>
    <t>XIV</t>
  </si>
  <si>
    <t>X</t>
  </si>
  <si>
    <t>XI</t>
  </si>
  <si>
    <t>XII</t>
  </si>
  <si>
    <t>Causas general</t>
  </si>
  <si>
    <t>Ha.</t>
  </si>
  <si>
    <t>Total General</t>
  </si>
  <si>
    <t>Periodo 2022 - 2023</t>
  </si>
  <si>
    <t>1.2. FAENAS AGRICOLAS Y PECUARIAS</t>
  </si>
  <si>
    <t>Estadísticas-Diciembre 2022</t>
  </si>
  <si>
    <t>Periodo 2021 - 2022</t>
  </si>
  <si>
    <t>Estadísticas-Julio 2021</t>
  </si>
  <si>
    <t>Periodo 2020 - 2021</t>
  </si>
  <si>
    <t>Estadísticas-Julio 2020</t>
  </si>
  <si>
    <t>Periodo 2019 - 2020</t>
  </si>
  <si>
    <t>Estadísticas-Agosto 2019</t>
  </si>
  <si>
    <t>Periodo 2018 - 2019</t>
  </si>
  <si>
    <t>Estadísticas-Septiembre 2018</t>
  </si>
  <si>
    <t>Periodo 2017 - 2018</t>
  </si>
  <si>
    <t>Estadísticas-Septiembre 2017</t>
  </si>
  <si>
    <t>Periodo 2016 - 2017</t>
  </si>
  <si>
    <t>Estadísticas-Agosto 2016</t>
  </si>
  <si>
    <t>Periodo 2015 - 2016</t>
  </si>
  <si>
    <t>Estadísticas-Julio 2015</t>
  </si>
  <si>
    <t>Periodo 2014 - 2015</t>
  </si>
  <si>
    <t>Estadísticas-Julio 2014</t>
  </si>
  <si>
    <t>Periodo 2013 - 2014</t>
  </si>
  <si>
    <t>Estadísticas-Julio 2013</t>
  </si>
  <si>
    <t>Periodo 2012 - 2013</t>
  </si>
  <si>
    <t>Periodo 2011 - 2012</t>
  </si>
  <si>
    <t>Periodo 2010 - 2011</t>
  </si>
  <si>
    <t>Periodo 2009 - 2010</t>
  </si>
  <si>
    <t>Periodo 2008 - 2009</t>
  </si>
  <si>
    <t>Periodo 2007 - 2008</t>
  </si>
  <si>
    <t>Periodo 2006 - 2007</t>
  </si>
  <si>
    <t>Causas Generales</t>
  </si>
  <si>
    <t>Periodo 2005 - 2006</t>
  </si>
  <si>
    <t>Periodo 2004 - 2005</t>
  </si>
  <si>
    <t>Periodo 2003 - 2004</t>
  </si>
  <si>
    <t>Periodo 2002 - 2003</t>
  </si>
  <si>
    <t>Nota: A contar de esta temporada cambia la clasificación de causas</t>
  </si>
  <si>
    <t>DISTRIBUCION NACIONAL DEL DAÑO DE INCENDIOS SEGUN CAUSALIDAD</t>
  </si>
  <si>
    <t>Temporadas 1987 - 2002</t>
  </si>
  <si>
    <t>Temporadas</t>
  </si>
  <si>
    <t>1. FAENAS FORESTALES</t>
  </si>
  <si>
    <t>2. FAENAS AGRICOLAS</t>
  </si>
  <si>
    <t>3. RECREACION Y DEPORTE</t>
  </si>
  <si>
    <t>4. JUEGOS DE NIÑO</t>
  </si>
  <si>
    <t>5. TRANSITO Y TRANSPORTE</t>
  </si>
  <si>
    <t>6. OTRAS ACTIVIDADES</t>
  </si>
  <si>
    <t>7. INTENCIONAL</t>
  </si>
  <si>
    <t>8. OTRAS CAUSAS</t>
  </si>
  <si>
    <t>9. NO IDENTIFICADA</t>
  </si>
  <si>
    <t>Causa Específica</t>
  </si>
  <si>
    <t>1.1. QUEMA DESECHOS EXPLOTACION LEGAL</t>
  </si>
  <si>
    <t>1.2. QUEMA DESECHOS EXPLOTACION ILEGAL</t>
  </si>
  <si>
    <t>1.3. QUEMA PLANTACIONES LEGAL</t>
  </si>
  <si>
    <t>1.4. QUEMA PLANTACIONES ILEGAL</t>
  </si>
  <si>
    <t>1.5. EXPLOTACION MADERERA</t>
  </si>
  <si>
    <t>1.6. MANEJO Y REDUCCION DE COMBUSTILES</t>
  </si>
  <si>
    <t>1.7. CARBONEO</t>
  </si>
  <si>
    <t>1.8. EXTRACCION PRODUCTOS FORESTALES</t>
  </si>
  <si>
    <t>1.9. OTRAS</t>
  </si>
  <si>
    <t>2.1. QUEMA DESECHOS AGRICOLAS LEGAL</t>
  </si>
  <si>
    <t>2.2. QUEMA DESECHOS AGRICOLAS ILEGAL</t>
  </si>
  <si>
    <t>2.3. COSECHA</t>
  </si>
  <si>
    <t>2.4. LIMPIA DE CANALES</t>
  </si>
  <si>
    <t>2.5. LIMPIA DE CAMINOS</t>
  </si>
  <si>
    <t>2.6. PASTOREO</t>
  </si>
  <si>
    <t>2.7. OTRAS QUEMAS</t>
  </si>
  <si>
    <t>2.8. OTRAS</t>
  </si>
  <si>
    <t>3.1. PASEO OCASIONAL</t>
  </si>
  <si>
    <t>3.2. PICNIC</t>
  </si>
  <si>
    <t>3.3. CAMPING</t>
  </si>
  <si>
    <t>3.4. PESCA</t>
  </si>
  <si>
    <t>3.5. CAZA</t>
  </si>
  <si>
    <t>3.6. OTRAS</t>
  </si>
  <si>
    <t>4.1. NIÑOS JUGANDO CON FUEGO</t>
  </si>
  <si>
    <t>4.2. FUEGOS ARTIFICIALES</t>
  </si>
  <si>
    <t>5.1. FERROCARRIL</t>
  </si>
  <si>
    <t>5.2. CIRCULACION DE VEHICULOS</t>
  </si>
  <si>
    <t>5.3. PERSONAS EN TRANSITO</t>
  </si>
  <si>
    <t>6.1. MANIOBRAS MILITARES</t>
  </si>
  <si>
    <t>6.2. QUEMA DE DESPERDICIOS</t>
  </si>
  <si>
    <t>6.3. OTRAS</t>
  </si>
  <si>
    <t>7.1. INCENDIARIOS</t>
  </si>
  <si>
    <t>7.2. CONEJEO</t>
  </si>
  <si>
    <t>7.3. CARBONEO</t>
  </si>
  <si>
    <t>7.4. OTRAS</t>
  </si>
  <si>
    <t>8.1. RAYOS</t>
  </si>
  <si>
    <t>8.2. OTROS INCENDIOS</t>
  </si>
  <si>
    <t>8.3. EXPLOSIONES Y ACCIDENTES</t>
  </si>
  <si>
    <t>9.0. DESCONOCIDAS</t>
  </si>
  <si>
    <t>Total Periodo 1987 - 2002</t>
  </si>
  <si>
    <t>DISTRIBUCION REGIONAL DEL DAÑO DE INCENDIOS SEGUN CAUSA GENERAL</t>
  </si>
  <si>
    <t>Periodo 2001 - 2002</t>
  </si>
  <si>
    <t>CAUSAS</t>
  </si>
  <si>
    <t>REGION</t>
  </si>
  <si>
    <t>Ha</t>
  </si>
  <si>
    <t>FAENAS AGRICOLAS</t>
  </si>
  <si>
    <t>RECR. Y DEPORTES</t>
  </si>
  <si>
    <t>JUEGOS</t>
  </si>
  <si>
    <t>TRANSITO Y TRANSP.</t>
  </si>
  <si>
    <t>INTENCIONAL</t>
  </si>
  <si>
    <t>OTRAS CAUSAS</t>
  </si>
  <si>
    <t>NO IDENTIFICADA</t>
  </si>
  <si>
    <t>Periodo 2000 - 2001</t>
  </si>
  <si>
    <t>Periodo 1999 - 2000</t>
  </si>
  <si>
    <t>Periodo 1998 - 1999</t>
  </si>
  <si>
    <t>Periodo 1997 - 1998</t>
  </si>
  <si>
    <t>Periodo 1996 - 1997</t>
  </si>
  <si>
    <t>Periodo 1995 - 1996</t>
  </si>
  <si>
    <t>Periodo 1994 - 1995</t>
  </si>
  <si>
    <t>Periodo 1993 - 1994</t>
  </si>
  <si>
    <t>Periodo 1992 - 1993</t>
  </si>
  <si>
    <t>Periodo 1991 - 1992</t>
  </si>
  <si>
    <t>Periodo 1990 - 1991</t>
  </si>
  <si>
    <t>Periodo 1989 - 1990</t>
  </si>
  <si>
    <t>Periodo 1988 - 1989</t>
  </si>
  <si>
    <t>Periodo 1987 - 1988</t>
  </si>
  <si>
    <t>Periodo 1986 - 1987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</si>
</sst>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"/>
    <numFmt numFmtId="165" formatCode="0.0"/>
    <numFmt numFmtId="166" formatCode="0.0%"/>
  </numFmts>
  <fonts count="10">
    <font>
      <sz val="10.0"/>
      <color rgb="FF000000"/>
      <name val="Arial"/>
      <scheme val="minor"/>
    </font>
    <font>
      <sz val="8.0"/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>
      <b/>
      <sz val="11.0"/>
      <color rgb="FFFA7D00"/>
      <name val="Calibri"/>
    </font>
    <font/>
    <font>
      <sz val="10.0"/>
      <color theme="1"/>
      <name val="Arial"/>
    </font>
    <font>
      <b/>
      <sz val="10.0"/>
      <color theme="1"/>
      <name val="Arial"/>
    </font>
    <font>
      <b/>
      <sz val="10.0"/>
      <color rgb="FFFF0000"/>
      <name val="Verdana"/>
    </font>
    <font>
      <b/>
      <sz val="12.0"/>
      <color rgb="FFFA7D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</fills>
  <borders count="74">
    <border/>
    <border>
      <left style="thin">
        <color rgb="FF000000"/>
      </left>
      <right style="thin">
        <color rgb="FF7F7F7F"/>
      </right>
      <top style="thin">
        <color rgb="FF000000"/>
      </top>
    </border>
    <border>
      <left style="thin">
        <color rgb="FF7F7F7F"/>
      </left>
      <top style="thin">
        <color rgb="FF000000"/>
      </top>
      <bottom style="thin">
        <color rgb="FF7F7F7F"/>
      </bottom>
    </border>
    <border>
      <top style="thin">
        <color rgb="FF000000"/>
      </top>
      <bottom style="thin">
        <color rgb="FF7F7F7F"/>
      </bottom>
    </border>
    <border>
      <right style="thin">
        <color rgb="FF7F7F7F"/>
      </right>
      <top style="thin">
        <color rgb="FF000000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000000"/>
      </top>
    </border>
    <border>
      <left style="thin">
        <color rgb="FF7F7F7F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bottom style="thin">
        <color rgb="FF000000"/>
      </bottom>
    </border>
    <border>
      <left style="thin">
        <color rgb="FF7F7F7F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double">
        <color rgb="FF000000"/>
      </left>
      <top style="hair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top style="thin">
        <color rgb="FF7F7F7F"/>
      </top>
      <bottom style="thin">
        <color rgb="FF000000"/>
      </bottom>
    </border>
    <border>
      <right style="thin">
        <color rgb="FF7F7F7F"/>
      </right>
      <top style="thin">
        <color rgb="FF7F7F7F"/>
      </top>
      <bottom style="thin">
        <color rgb="FF000000"/>
      </bottom>
    </border>
    <border>
      <left style="thin">
        <color rgb="FF000000"/>
      </left>
      <right style="thin">
        <color rgb="FF7F7F7F"/>
      </right>
      <top style="thin">
        <color rgb="FF000000"/>
      </top>
      <bottom/>
    </border>
    <border>
      <left style="thin">
        <color rgb="FF7F7F7F"/>
      </left>
      <right style="thin">
        <color rgb="FF7F7F7F"/>
      </right>
      <top style="thin">
        <color rgb="FF000000"/>
      </top>
      <bottom/>
    </border>
    <border>
      <left style="thin">
        <color rgb="FF7F7F7F"/>
      </left>
      <right style="thin">
        <color rgb="FF000000"/>
      </right>
      <top style="thin">
        <color rgb="FF000000"/>
      </top>
      <bottom/>
    </border>
    <border>
      <left/>
      <right style="thin">
        <color rgb="FF7F7F7F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</border>
    <border>
      <top style="thin">
        <color rgb="FF7F7F7F"/>
      </top>
      <bottom style="thin">
        <color rgb="FF000000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left/>
      <right style="thin">
        <color rgb="FF7F7F7F"/>
      </right>
      <top/>
    </border>
    <border>
      <left/>
      <right style="thin">
        <color rgb="FF7F7F7F"/>
      </right>
      <bottom style="thin">
        <color rgb="FF000000"/>
      </bottom>
    </border>
    <border>
      <left/>
      <right/>
      <top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bottom style="thin">
        <color rgb="FF000000"/>
      </bottom>
    </border>
    <border>
      <left style="thin">
        <color rgb="FF000000"/>
      </left>
      <right style="thin">
        <color rgb="FF7F7F7F"/>
      </right>
      <bottom style="thin">
        <color rgb="FF000000"/>
      </bottom>
    </border>
    <border>
      <left style="thin">
        <color rgb="FF000000"/>
      </left>
      <right style="thin">
        <color rgb="FF7F7F7F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/>
      <bottom style="thin">
        <color rgb="FF000000"/>
      </bottom>
    </border>
    <border>
      <left style="thin">
        <color rgb="FF7F7F7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7F7F7F"/>
      </right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7F7F7F"/>
      </bottom>
    </border>
    <border>
      <right style="thin">
        <color rgb="FF000000"/>
      </right>
      <top style="thin">
        <color rgb="FF000000"/>
      </top>
      <bottom style="thin">
        <color rgb="FF7F7F7F"/>
      </bottom>
    </border>
    <border>
      <left style="thin">
        <color rgb="FF000000"/>
      </left>
      <top style="thin">
        <color rgb="FF7F7F7F"/>
      </top>
      <bottom style="thin">
        <color rgb="FF000000"/>
      </bottom>
    </border>
    <border>
      <right style="thin">
        <color rgb="FF000000"/>
      </right>
      <top style="thin">
        <color rgb="FF7F7F7F"/>
      </top>
      <bottom style="thin">
        <color rgb="FF000000"/>
      </bottom>
    </border>
    <border>
      <left style="thin">
        <color rgb="FF000000"/>
      </left>
      <right style="thin">
        <color rgb="FF7F7F7F"/>
      </right>
    </border>
    <border>
      <left style="thin">
        <color rgb="FF7F7F7F"/>
      </left>
      <right style="thin">
        <color rgb="FF000000"/>
      </right>
      <top style="thin">
        <color rgb="FF7F7F7F"/>
      </top>
    </border>
    <border>
      <left/>
      <right style="thin">
        <color rgb="FF7F7F7F"/>
      </right>
      <top style="thin">
        <color rgb="FF000000"/>
      </top>
    </border>
    <border>
      <left/>
      <right style="thin">
        <color rgb="FF7F7F7F"/>
      </right>
    </border>
    <border>
      <left/>
      <right style="thin">
        <color rgb="FF7F7F7F"/>
      </right>
      <bottom/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left style="thin">
        <color rgb="FF7F7F7F"/>
      </left>
      <right style="thin">
        <color rgb="FF7F7F7F"/>
      </right>
      <bottom/>
    </border>
    <border>
      <left style="thin">
        <color rgb="FF7F7F7F"/>
      </left>
      <right style="thin">
        <color rgb="FF000000"/>
      </right>
      <bottom/>
    </border>
  </borders>
  <cellStyleXfs count="1">
    <xf borderId="0" fillId="0" fontId="0" numFmtId="0" applyAlignment="1" applyFont="1"/>
  </cellStyleXfs>
  <cellXfs count="189">
    <xf borderId="0" fillId="0" fontId="0" numFmtId="0" xfId="0" applyAlignment="1" applyFont="1">
      <alignment readingOrder="0" shrinkToFit="0" vertical="bottom" wrapText="0"/>
    </xf>
    <xf borderId="0" fillId="0" fontId="1" numFmtId="3" xfId="0" applyFont="1" applyNumberFormat="1"/>
    <xf borderId="0" fillId="0" fontId="1" numFmtId="17" xfId="0" applyFont="1" applyNumberForma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center"/>
    </xf>
    <xf borderId="1" fillId="2" fontId="4" numFmtId="0" xfId="0" applyAlignment="1" applyBorder="1" applyFill="1" applyFont="1">
      <alignment horizontal="center" vertical="center"/>
    </xf>
    <xf borderId="2" fillId="2" fontId="4" numFmtId="3" xfId="0" applyAlignment="1" applyBorder="1" applyFont="1" applyNumberFormat="1">
      <alignment horizontal="center"/>
    </xf>
    <xf borderId="3" fillId="0" fontId="5" numFmtId="0" xfId="0" applyBorder="1" applyFont="1"/>
    <xf borderId="4" fillId="0" fontId="5" numFmtId="0" xfId="0" applyBorder="1" applyFont="1"/>
    <xf borderId="5" fillId="2" fontId="4" numFmtId="3" xfId="0" applyAlignment="1" applyBorder="1" applyFont="1" applyNumberFormat="1">
      <alignment horizontal="center" vertical="center"/>
    </xf>
    <xf borderId="6" fillId="2" fontId="4" numFmtId="0" xfId="0" applyAlignment="1" applyBorder="1" applyFont="1">
      <alignment horizontal="center" vertical="center"/>
    </xf>
    <xf borderId="7" fillId="0" fontId="5" numFmtId="0" xfId="0" applyBorder="1" applyFont="1"/>
    <xf borderId="8" fillId="2" fontId="4" numFmtId="1" xfId="0" applyAlignment="1" applyBorder="1" applyFont="1" applyNumberFormat="1">
      <alignment horizontal="center"/>
    </xf>
    <xf borderId="9" fillId="0" fontId="5" numFmtId="0" xfId="0" applyBorder="1" applyFont="1"/>
    <xf borderId="10" fillId="0" fontId="5" numFmtId="0" xfId="0" applyBorder="1" applyFont="1"/>
    <xf borderId="11" fillId="0" fontId="6" numFmtId="0" xfId="0" applyBorder="1" applyFont="1"/>
    <xf borderId="11" fillId="0" fontId="6" numFmtId="4" xfId="0" applyBorder="1" applyFont="1" applyNumberFormat="1"/>
    <xf borderId="11" fillId="0" fontId="7" numFmtId="4" xfId="0" applyBorder="1" applyFont="1" applyNumberFormat="1"/>
    <xf borderId="0" fillId="0" fontId="6" numFmtId="4" xfId="0" applyFont="1" applyNumberFormat="1"/>
    <xf borderId="12" fillId="0" fontId="6" numFmtId="0" xfId="0" applyBorder="1" applyFont="1"/>
    <xf borderId="0" fillId="0" fontId="6" numFmtId="2" xfId="0" applyFont="1" applyNumberFormat="1"/>
    <xf borderId="13" fillId="0" fontId="6" numFmtId="0" xfId="0" applyBorder="1" applyFont="1"/>
    <xf borderId="13" fillId="0" fontId="6" numFmtId="4" xfId="0" applyBorder="1" applyFont="1" applyNumberFormat="1"/>
    <xf borderId="13" fillId="0" fontId="7" numFmtId="4" xfId="0" applyBorder="1" applyFont="1" applyNumberFormat="1"/>
    <xf borderId="14" fillId="0" fontId="7" numFmtId="4" xfId="0" applyBorder="1" applyFont="1" applyNumberFormat="1"/>
    <xf borderId="0" fillId="0" fontId="6" numFmtId="0" xfId="0" applyFont="1"/>
    <xf borderId="15" fillId="2" fontId="4" numFmtId="0" xfId="0" applyBorder="1" applyFont="1"/>
    <xf borderId="16" fillId="2" fontId="4" numFmtId="4" xfId="0" applyBorder="1" applyFont="1" applyNumberFormat="1"/>
    <xf borderId="17" fillId="2" fontId="4" numFmtId="4" xfId="0" applyBorder="1" applyFont="1" applyNumberFormat="1"/>
    <xf borderId="0" fillId="0" fontId="6" numFmtId="3" xfId="0" applyFont="1" applyNumberFormat="1"/>
    <xf borderId="0" fillId="0" fontId="7" numFmtId="0" xfId="0" applyFont="1"/>
    <xf borderId="8" fillId="2" fontId="4" numFmtId="0" xfId="0" applyAlignment="1" applyBorder="1" applyFont="1">
      <alignment horizontal="center"/>
    </xf>
    <xf borderId="18" fillId="0" fontId="6" numFmtId="0" xfId="0" applyAlignment="1" applyBorder="1" applyFont="1">
      <alignment shrinkToFit="0" vertical="center" wrapText="1"/>
    </xf>
    <xf borderId="11" fillId="0" fontId="6" numFmtId="4" xfId="0" applyAlignment="1" applyBorder="1" applyFont="1" applyNumberFormat="1">
      <alignment vertical="center"/>
    </xf>
    <xf borderId="11" fillId="0" fontId="7" numFmtId="4" xfId="0" applyAlignment="1" applyBorder="1" applyFont="1" applyNumberFormat="1">
      <alignment vertical="center"/>
    </xf>
    <xf borderId="0" fillId="0" fontId="6" numFmtId="164" xfId="0" applyFont="1" applyNumberFormat="1"/>
    <xf borderId="19" fillId="0" fontId="6" numFmtId="0" xfId="0" applyAlignment="1" applyBorder="1" applyFont="1">
      <alignment shrinkToFit="0" vertical="center" wrapText="1"/>
    </xf>
    <xf borderId="13" fillId="0" fontId="6" numFmtId="4" xfId="0" applyAlignment="1" applyBorder="1" applyFont="1" applyNumberFormat="1">
      <alignment vertical="center"/>
    </xf>
    <xf borderId="13" fillId="0" fontId="7" numFmtId="4" xfId="0" applyAlignment="1" applyBorder="1" applyFont="1" applyNumberFormat="1">
      <alignment vertical="center"/>
    </xf>
    <xf borderId="0" fillId="0" fontId="6" numFmtId="16" xfId="0" applyFont="1" applyNumberFormat="1"/>
    <xf borderId="8" fillId="2" fontId="4" numFmtId="4" xfId="0" applyBorder="1" applyFont="1" applyNumberFormat="1"/>
    <xf borderId="20" fillId="0" fontId="6" numFmtId="0" xfId="0" applyAlignment="1" applyBorder="1" applyFont="1">
      <alignment shrinkToFit="0" vertical="center" wrapText="1"/>
    </xf>
    <xf borderId="14" fillId="0" fontId="6" numFmtId="4" xfId="0" applyAlignment="1" applyBorder="1" applyFont="1" applyNumberFormat="1">
      <alignment vertical="center"/>
    </xf>
    <xf borderId="14" fillId="0" fontId="6" numFmtId="0" xfId="0" applyBorder="1" applyFont="1"/>
    <xf borderId="14" fillId="0" fontId="6" numFmtId="4" xfId="0" applyBorder="1" applyFont="1" applyNumberFormat="1"/>
    <xf borderId="14" fillId="0" fontId="7" numFmtId="4" xfId="0" applyAlignment="1" applyBorder="1" applyFont="1" applyNumberFormat="1">
      <alignment vertical="center"/>
    </xf>
    <xf borderId="21" fillId="0" fontId="6" numFmtId="0" xfId="0" applyBorder="1" applyFont="1"/>
    <xf borderId="22" fillId="0" fontId="6" numFmtId="0" xfId="0" applyAlignment="1" applyBorder="1" applyFont="1">
      <alignment shrinkToFit="0" vertical="center" wrapText="1"/>
    </xf>
    <xf borderId="23" fillId="0" fontId="6" numFmtId="4" xfId="0" applyAlignment="1" applyBorder="1" applyFont="1" applyNumberFormat="1">
      <alignment vertical="center"/>
    </xf>
    <xf borderId="23" fillId="0" fontId="6" numFmtId="4" xfId="0" applyBorder="1" applyFont="1" applyNumberFormat="1"/>
    <xf borderId="23" fillId="0" fontId="7" numFmtId="4" xfId="0" applyAlignment="1" applyBorder="1" applyFont="1" applyNumberFormat="1">
      <alignment vertical="center"/>
    </xf>
    <xf borderId="24" fillId="0" fontId="6" numFmtId="0" xfId="0" applyBorder="1" applyFont="1"/>
    <xf borderId="25" fillId="0" fontId="6" numFmtId="0" xfId="0" applyBorder="1" applyFont="1"/>
    <xf borderId="26" fillId="0" fontId="6" numFmtId="4" xfId="0" applyAlignment="1" applyBorder="1" applyFont="1" applyNumberFormat="1">
      <alignment vertical="center"/>
    </xf>
    <xf borderId="27" fillId="0" fontId="6" numFmtId="0" xfId="0" applyAlignment="1" applyBorder="1" applyFont="1">
      <alignment shrinkToFit="0" vertical="center" wrapText="1"/>
    </xf>
    <xf borderId="26" fillId="0" fontId="7" numFmtId="4" xfId="0" applyAlignment="1" applyBorder="1" applyFont="1" applyNumberFormat="1">
      <alignment vertical="center"/>
    </xf>
    <xf borderId="28" fillId="0" fontId="6" numFmtId="0" xfId="0" applyAlignment="1" applyBorder="1" applyFont="1">
      <alignment shrinkToFit="0" vertical="center" wrapText="1"/>
    </xf>
    <xf borderId="28" fillId="0" fontId="6" numFmtId="4" xfId="0" applyAlignment="1" applyBorder="1" applyFont="1" applyNumberFormat="1">
      <alignment vertical="center"/>
    </xf>
    <xf borderId="28" fillId="0" fontId="6" numFmtId="4" xfId="0" applyBorder="1" applyFont="1" applyNumberFormat="1"/>
    <xf borderId="28" fillId="0" fontId="7" numFmtId="4" xfId="0" applyAlignment="1" applyBorder="1" applyFont="1" applyNumberFormat="1">
      <alignment vertical="center"/>
    </xf>
    <xf borderId="29" fillId="2" fontId="4" numFmtId="0" xfId="0" applyBorder="1" applyFont="1"/>
    <xf borderId="30" fillId="2" fontId="4" numFmtId="4" xfId="0" applyBorder="1" applyFont="1" applyNumberFormat="1"/>
    <xf borderId="31" fillId="2" fontId="4" numFmtId="4" xfId="0" applyBorder="1" applyFont="1" applyNumberFormat="1"/>
    <xf borderId="32" fillId="3" fontId="8" numFmtId="0" xfId="0" applyAlignment="1" applyBorder="1" applyFill="1" applyFont="1">
      <alignment horizontal="left"/>
    </xf>
    <xf borderId="32" fillId="4" fontId="6" numFmtId="0" xfId="0" applyBorder="1" applyFill="1" applyFont="1"/>
    <xf borderId="33" fillId="4" fontId="6" numFmtId="0" xfId="0" applyAlignment="1" applyBorder="1" applyFont="1">
      <alignment horizontal="left"/>
    </xf>
    <xf borderId="34" fillId="0" fontId="5" numFmtId="0" xfId="0" applyBorder="1" applyFont="1"/>
    <xf borderId="35" fillId="0" fontId="5" numFmtId="0" xfId="0" applyBorder="1" applyFont="1"/>
    <xf borderId="36" fillId="2" fontId="4" numFmtId="3" xfId="0" applyAlignment="1" applyBorder="1" applyFont="1" applyNumberFormat="1">
      <alignment horizontal="center" vertical="center"/>
    </xf>
    <xf borderId="37" fillId="0" fontId="5" numFmtId="0" xfId="0" applyBorder="1" applyFont="1"/>
    <xf borderId="38" fillId="0" fontId="5" numFmtId="0" xfId="0" applyBorder="1" applyFont="1"/>
    <xf borderId="36" fillId="2" fontId="4" numFmtId="0" xfId="0" applyAlignment="1" applyBorder="1" applyFont="1">
      <alignment horizontal="center" vertical="center"/>
    </xf>
    <xf borderId="39" fillId="2" fontId="4" numFmtId="0" xfId="0" applyAlignment="1" applyBorder="1" applyFont="1">
      <alignment horizontal="center" vertical="center"/>
    </xf>
    <xf borderId="40" fillId="0" fontId="5" numFmtId="0" xfId="0" applyBorder="1" applyFont="1"/>
    <xf borderId="41" fillId="2" fontId="4" numFmtId="0" xfId="0" applyAlignment="1" applyBorder="1" applyFont="1">
      <alignment vertical="center"/>
    </xf>
    <xf borderId="42" fillId="2" fontId="4" numFmtId="0" xfId="0" applyAlignment="1" applyBorder="1" applyFont="1">
      <alignment horizontal="center" vertical="center"/>
    </xf>
    <xf borderId="43" fillId="2" fontId="4" numFmtId="0" xfId="0" applyAlignment="1" applyBorder="1" applyFont="1">
      <alignment horizontal="center" vertical="center"/>
    </xf>
    <xf borderId="11" fillId="0" fontId="6" numFmtId="0" xfId="0" applyAlignment="1" applyBorder="1" applyFont="1">
      <alignment shrinkToFit="0" vertical="center" wrapText="1"/>
    </xf>
    <xf borderId="11" fillId="0" fontId="6" numFmtId="165" xfId="0" applyAlignment="1" applyBorder="1" applyFont="1" applyNumberFormat="1">
      <alignment vertical="center"/>
    </xf>
    <xf borderId="11" fillId="0" fontId="6" numFmtId="3" xfId="0" applyAlignment="1" applyBorder="1" applyFont="1" applyNumberFormat="1">
      <alignment vertical="center"/>
    </xf>
    <xf borderId="11" fillId="0" fontId="6" numFmtId="166" xfId="0" applyAlignment="1" applyBorder="1" applyFont="1" applyNumberFormat="1">
      <alignment vertical="center"/>
    </xf>
    <xf borderId="13" fillId="0" fontId="6" numFmtId="0" xfId="0" applyAlignment="1" applyBorder="1" applyFont="1">
      <alignment shrinkToFit="0" vertical="center" wrapText="1"/>
    </xf>
    <xf borderId="13" fillId="0" fontId="6" numFmtId="165" xfId="0" applyAlignment="1" applyBorder="1" applyFont="1" applyNumberFormat="1">
      <alignment vertical="center"/>
    </xf>
    <xf borderId="13" fillId="0" fontId="6" numFmtId="3" xfId="0" applyAlignment="1" applyBorder="1" applyFont="1" applyNumberFormat="1">
      <alignment vertical="center"/>
    </xf>
    <xf borderId="13" fillId="0" fontId="6" numFmtId="166" xfId="0" applyAlignment="1" applyBorder="1" applyFont="1" applyNumberFormat="1">
      <alignment vertical="center"/>
    </xf>
    <xf borderId="14" fillId="0" fontId="6" numFmtId="0" xfId="0" applyAlignment="1" applyBorder="1" applyFont="1">
      <alignment shrinkToFit="0" vertical="center" wrapText="1"/>
    </xf>
    <xf borderId="14" fillId="0" fontId="6" numFmtId="165" xfId="0" applyAlignment="1" applyBorder="1" applyFont="1" applyNumberFormat="1">
      <alignment vertical="center"/>
    </xf>
    <xf borderId="14" fillId="0" fontId="6" numFmtId="3" xfId="0" applyAlignment="1" applyBorder="1" applyFont="1" applyNumberFormat="1">
      <alignment vertical="center"/>
    </xf>
    <xf borderId="14" fillId="0" fontId="6" numFmtId="166" xfId="0" applyAlignment="1" applyBorder="1" applyFont="1" applyNumberFormat="1">
      <alignment vertical="center"/>
    </xf>
    <xf borderId="29" fillId="2" fontId="4" numFmtId="0" xfId="0" applyAlignment="1" applyBorder="1" applyFont="1">
      <alignment vertical="center"/>
    </xf>
    <xf borderId="44" fillId="2" fontId="4" numFmtId="4" xfId="0" applyAlignment="1" applyBorder="1" applyFont="1" applyNumberFormat="1">
      <alignment vertical="center"/>
    </xf>
    <xf borderId="44" fillId="2" fontId="4" numFmtId="165" xfId="0" applyAlignment="1" applyBorder="1" applyFont="1" applyNumberFormat="1">
      <alignment vertical="center"/>
    </xf>
    <xf borderId="30" fillId="2" fontId="4" numFmtId="3" xfId="0" applyAlignment="1" applyBorder="1" applyFont="1" applyNumberFormat="1">
      <alignment vertical="center"/>
    </xf>
    <xf borderId="30" fillId="2" fontId="4" numFmtId="164" xfId="0" applyAlignment="1" applyBorder="1" applyFont="1" applyNumberFormat="1">
      <alignment vertical="center"/>
    </xf>
    <xf borderId="31" fillId="2" fontId="4" numFmtId="166" xfId="0" applyAlignment="1" applyBorder="1" applyFont="1" applyNumberFormat="1">
      <alignment vertical="center"/>
    </xf>
    <xf borderId="45" fillId="2" fontId="4" numFmtId="0" xfId="0" applyAlignment="1" applyBorder="1" applyFont="1">
      <alignment horizontal="center" vertical="center"/>
    </xf>
    <xf borderId="39" fillId="2" fontId="4" numFmtId="3" xfId="0" applyAlignment="1" applyBorder="1" applyFont="1" applyNumberFormat="1">
      <alignment horizontal="center" vertical="center"/>
    </xf>
    <xf borderId="46" fillId="0" fontId="5" numFmtId="0" xfId="0" applyBorder="1" applyFont="1"/>
    <xf borderId="47" fillId="0" fontId="5" numFmtId="0" xfId="0" applyBorder="1" applyFont="1"/>
    <xf borderId="44" fillId="2" fontId="4" numFmtId="0" xfId="0" applyAlignment="1" applyBorder="1" applyFont="1">
      <alignment horizontal="center" vertical="center"/>
    </xf>
    <xf borderId="30" fillId="2" fontId="4" numFmtId="3" xfId="0" applyAlignment="1" applyBorder="1" applyFont="1" applyNumberFormat="1">
      <alignment horizontal="center" vertical="center"/>
    </xf>
    <xf borderId="31" fillId="2" fontId="4" numFmtId="0" xfId="0" applyAlignment="1" applyBorder="1" applyFont="1">
      <alignment horizontal="center" vertical="center"/>
    </xf>
    <xf borderId="13" fillId="0" fontId="6" numFmtId="4" xfId="0" applyAlignment="1" applyBorder="1" applyFont="1" applyNumberFormat="1">
      <alignment horizontal="center" vertical="center"/>
    </xf>
    <xf borderId="11" fillId="0" fontId="7" numFmtId="164" xfId="0" applyAlignment="1" applyBorder="1" applyFont="1" applyNumberFormat="1">
      <alignment horizontal="center" vertical="center"/>
    </xf>
    <xf borderId="13" fillId="0" fontId="7" numFmtId="164" xfId="0" applyAlignment="1" applyBorder="1" applyFont="1" applyNumberFormat="1">
      <alignment horizontal="center" vertical="center"/>
    </xf>
    <xf borderId="30" fillId="2" fontId="4" numFmtId="4" xfId="0" applyAlignment="1" applyBorder="1" applyFont="1" applyNumberFormat="1">
      <alignment horizontal="center" vertical="center"/>
    </xf>
    <xf borderId="31" fillId="2" fontId="4" numFmtId="164" xfId="0" applyAlignment="1" applyBorder="1" applyFont="1" applyNumberFormat="1">
      <alignment horizontal="center" vertical="center"/>
    </xf>
    <xf borderId="11" fillId="0" fontId="6" numFmtId="0" xfId="0" applyAlignment="1" applyBorder="1" applyFont="1">
      <alignment horizontal="center" shrinkToFit="0" vertical="center" wrapText="1"/>
    </xf>
    <xf borderId="11" fillId="0" fontId="6" numFmtId="4" xfId="0" applyAlignment="1" applyBorder="1" applyFont="1" applyNumberFormat="1">
      <alignment horizontal="center" vertical="center"/>
    </xf>
    <xf borderId="13" fillId="0" fontId="6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14" fillId="0" fontId="6" numFmtId="4" xfId="0" applyAlignment="1" applyBorder="1" applyFont="1" applyNumberFormat="1">
      <alignment horizontal="center" vertical="center"/>
    </xf>
    <xf borderId="14" fillId="0" fontId="7" numFmtId="164" xfId="0" applyAlignment="1" applyBorder="1" applyFont="1" applyNumberFormat="1">
      <alignment horizontal="center" vertical="center"/>
    </xf>
    <xf borderId="11" fillId="0" fontId="7" numFmtId="164" xfId="0" applyAlignment="1" applyBorder="1" applyFont="1" applyNumberFormat="1">
      <alignment vertical="center"/>
    </xf>
    <xf borderId="13" fillId="0" fontId="7" numFmtId="164" xfId="0" applyAlignment="1" applyBorder="1" applyFont="1" applyNumberFormat="1">
      <alignment vertical="center"/>
    </xf>
    <xf borderId="14" fillId="0" fontId="7" numFmtId="164" xfId="0" applyAlignment="1" applyBorder="1" applyFont="1" applyNumberFormat="1">
      <alignment vertical="center"/>
    </xf>
    <xf borderId="30" fillId="2" fontId="4" numFmtId="4" xfId="0" applyAlignment="1" applyBorder="1" applyFont="1" applyNumberFormat="1">
      <alignment vertical="center"/>
    </xf>
    <xf borderId="31" fillId="2" fontId="4" numFmtId="164" xfId="0" applyAlignment="1" applyBorder="1" applyFont="1" applyNumberFormat="1">
      <alignment vertical="center"/>
    </xf>
    <xf borderId="48" fillId="2" fontId="4" numFmtId="0" xfId="0" applyAlignment="1" applyBorder="1" applyFont="1">
      <alignment horizontal="center" vertical="center"/>
    </xf>
    <xf borderId="49" fillId="0" fontId="5" numFmtId="0" xfId="0" applyBorder="1" applyFont="1"/>
    <xf borderId="50" fillId="2" fontId="4" numFmtId="0" xfId="0" applyAlignment="1" applyBorder="1" applyFont="1">
      <alignment horizontal="center" vertical="center"/>
    </xf>
    <xf borderId="51" fillId="2" fontId="4" numFmtId="3" xfId="0" applyAlignment="1" applyBorder="1" applyFont="1" applyNumberFormat="1">
      <alignment horizontal="center" vertical="center"/>
    </xf>
    <xf borderId="52" fillId="0" fontId="5" numFmtId="0" xfId="0" applyBorder="1" applyFont="1"/>
    <xf borderId="53" fillId="0" fontId="5" numFmtId="0" xfId="0" applyBorder="1" applyFont="1"/>
    <xf borderId="54" fillId="0" fontId="5" numFmtId="0" xfId="0" applyBorder="1" applyFont="1"/>
    <xf borderId="11" fillId="0" fontId="6" numFmtId="0" xfId="0" applyAlignment="1" applyBorder="1" applyFont="1">
      <alignment vertical="center"/>
    </xf>
    <xf borderId="13" fillId="0" fontId="6" numFmtId="0" xfId="0" applyAlignment="1" applyBorder="1" applyFont="1">
      <alignment vertical="center"/>
    </xf>
    <xf borderId="14" fillId="0" fontId="6" numFmtId="0" xfId="0" applyAlignment="1" applyBorder="1" applyFont="1">
      <alignment vertical="center"/>
    </xf>
    <xf borderId="0" fillId="0" fontId="6" numFmtId="0" xfId="0" applyAlignment="1" applyFont="1">
      <alignment horizontal="center"/>
    </xf>
    <xf borderId="0" fillId="0" fontId="1" numFmtId="0" xfId="0" applyFont="1"/>
    <xf borderId="1" fillId="2" fontId="4" numFmtId="0" xfId="0" applyAlignment="1" applyBorder="1" applyFont="1">
      <alignment horizontal="left" vertical="center"/>
    </xf>
    <xf borderId="5" fillId="2" fontId="4" numFmtId="0" xfId="0" applyAlignment="1" applyBorder="1" applyFont="1">
      <alignment horizontal="center" vertical="center"/>
    </xf>
    <xf borderId="55" fillId="0" fontId="5" numFmtId="0" xfId="0" applyBorder="1" applyFont="1"/>
    <xf borderId="8" fillId="2" fontId="4" numFmtId="0" xfId="0" applyBorder="1" applyFont="1"/>
    <xf borderId="18" fillId="0" fontId="6" numFmtId="0" xfId="0" applyBorder="1" applyFont="1"/>
    <xf borderId="11" fillId="0" fontId="6" numFmtId="3" xfId="0" applyBorder="1" applyFont="1" applyNumberFormat="1"/>
    <xf borderId="18" fillId="0" fontId="6" numFmtId="3" xfId="0" applyBorder="1" applyFont="1" applyNumberFormat="1"/>
    <xf borderId="19" fillId="0" fontId="6" numFmtId="0" xfId="0" applyBorder="1" applyFont="1"/>
    <xf borderId="13" fillId="0" fontId="6" numFmtId="3" xfId="0" applyBorder="1" applyFont="1" applyNumberFormat="1"/>
    <xf borderId="19" fillId="0" fontId="6" numFmtId="3" xfId="0" applyBorder="1" applyFont="1" applyNumberFormat="1"/>
    <xf borderId="20" fillId="0" fontId="6" numFmtId="0" xfId="0" applyBorder="1" applyFont="1"/>
    <xf borderId="14" fillId="0" fontId="6" numFmtId="3" xfId="0" applyBorder="1" applyFont="1" applyNumberFormat="1"/>
    <xf borderId="20" fillId="0" fontId="6" numFmtId="3" xfId="0" applyBorder="1" applyFont="1" applyNumberFormat="1"/>
    <xf borderId="56" fillId="2" fontId="4" numFmtId="0" xfId="0" applyBorder="1" applyFont="1"/>
    <xf borderId="57" fillId="2" fontId="4" numFmtId="3" xfId="0" applyBorder="1" applyFont="1" applyNumberFormat="1"/>
    <xf borderId="58" fillId="2" fontId="4" numFmtId="4" xfId="0" applyBorder="1" applyFont="1" applyNumberFormat="1"/>
    <xf borderId="0" fillId="0" fontId="4" numFmtId="0" xfId="0" applyAlignment="1" applyFont="1">
      <alignment horizontal="center"/>
    </xf>
    <xf borderId="59" fillId="0" fontId="5" numFmtId="0" xfId="0" applyBorder="1" applyFont="1"/>
    <xf borderId="0" fillId="0" fontId="4" numFmtId="0" xfId="0" applyAlignment="1" applyFont="1">
      <alignment horizontal="center" vertical="center"/>
    </xf>
    <xf borderId="13" fillId="0" fontId="6" numFmtId="164" xfId="0" applyBorder="1" applyFont="1" applyNumberFormat="1"/>
    <xf borderId="14" fillId="0" fontId="6" numFmtId="164" xfId="0" applyBorder="1" applyFont="1" applyNumberFormat="1"/>
    <xf borderId="11" fillId="0" fontId="6" numFmtId="164" xfId="0" applyBorder="1" applyFont="1" applyNumberFormat="1"/>
    <xf borderId="60" fillId="0" fontId="6" numFmtId="0" xfId="0" applyBorder="1" applyFont="1"/>
    <xf borderId="61" fillId="0" fontId="6" numFmtId="164" xfId="0" applyBorder="1" applyFont="1" applyNumberFormat="1"/>
    <xf borderId="16" fillId="2" fontId="4" numFmtId="3" xfId="0" applyBorder="1" applyFont="1" applyNumberFormat="1"/>
    <xf borderId="17" fillId="2" fontId="4" numFmtId="3" xfId="0" applyBorder="1" applyFont="1" applyNumberFormat="1"/>
    <xf borderId="0" fillId="0" fontId="4" numFmtId="3" xfId="0" applyFont="1" applyNumberFormat="1"/>
    <xf borderId="62" fillId="2" fontId="4" numFmtId="3" xfId="0" applyAlignment="1" applyBorder="1" applyFont="1" applyNumberFormat="1">
      <alignment horizontal="center" vertical="center"/>
    </xf>
    <xf borderId="63" fillId="0" fontId="5" numFmtId="0" xfId="0" applyBorder="1" applyFont="1"/>
    <xf borderId="64" fillId="2" fontId="4" numFmtId="0" xfId="0" applyAlignment="1" applyBorder="1" applyFont="1">
      <alignment horizontal="center" vertical="center"/>
    </xf>
    <xf borderId="65" fillId="0" fontId="5" numFmtId="0" xfId="0" applyBorder="1" applyFont="1"/>
    <xf borderId="23" fillId="0" fontId="6" numFmtId="3" xfId="0" applyAlignment="1" applyBorder="1" applyFont="1" applyNumberFormat="1">
      <alignment vertical="center"/>
    </xf>
    <xf borderId="56" fillId="2" fontId="4" numFmtId="3" xfId="0" applyBorder="1" applyFont="1" applyNumberFormat="1"/>
    <xf borderId="56" fillId="2" fontId="4" numFmtId="165" xfId="0" applyBorder="1" applyFont="1" applyNumberFormat="1"/>
    <xf borderId="56" fillId="2" fontId="4" numFmtId="166" xfId="0" applyBorder="1" applyFont="1" applyNumberFormat="1"/>
    <xf borderId="2" fillId="2" fontId="4" numFmtId="0" xfId="0" applyAlignment="1" applyBorder="1" applyFont="1">
      <alignment horizontal="center"/>
    </xf>
    <xf borderId="66" fillId="0" fontId="5" numFmtId="0" xfId="0" applyBorder="1" applyFont="1"/>
    <xf borderId="36" fillId="2" fontId="4" numFmtId="0" xfId="0" applyAlignment="1" applyBorder="1" applyFont="1">
      <alignment horizontal="center"/>
    </xf>
    <xf borderId="36" fillId="2" fontId="4" numFmtId="3" xfId="0" applyAlignment="1" applyBorder="1" applyFont="1" applyNumberFormat="1">
      <alignment horizontal="center"/>
    </xf>
    <xf borderId="67" fillId="2" fontId="4" numFmtId="0" xfId="0" applyAlignment="1" applyBorder="1" applyFont="1">
      <alignment horizontal="center" vertical="center"/>
    </xf>
    <xf borderId="16" fillId="2" fontId="4" numFmtId="0" xfId="0" applyAlignment="1" applyBorder="1" applyFont="1">
      <alignment horizontal="center"/>
    </xf>
    <xf borderId="16" fillId="2" fontId="4" numFmtId="3" xfId="0" applyAlignment="1" applyBorder="1" applyFont="1" applyNumberFormat="1">
      <alignment horizontal="center"/>
    </xf>
    <xf borderId="11" fillId="0" fontId="6" numFmtId="165" xfId="0" applyBorder="1" applyFont="1" applyNumberFormat="1"/>
    <xf borderId="13" fillId="0" fontId="6" numFmtId="165" xfId="0" applyBorder="1" applyFont="1" applyNumberFormat="1"/>
    <xf borderId="14" fillId="0" fontId="6" numFmtId="165" xfId="0" applyBorder="1" applyFont="1" applyNumberFormat="1"/>
    <xf borderId="56" fillId="2" fontId="9" numFmtId="0" xfId="0" applyAlignment="1" applyBorder="1" applyFont="1">
      <alignment horizontal="left" vertical="center"/>
    </xf>
    <xf borderId="16" fillId="2" fontId="4" numFmtId="0" xfId="0" applyBorder="1" applyFont="1"/>
    <xf borderId="16" fillId="2" fontId="4" numFmtId="165" xfId="0" applyBorder="1" applyFont="1" applyNumberFormat="1"/>
    <xf borderId="16" fillId="2" fontId="4" numFmtId="164" xfId="0" applyBorder="1" applyFont="1" applyNumberFormat="1"/>
    <xf borderId="17" fillId="2" fontId="4" numFmtId="165" xfId="0" applyBorder="1" applyFont="1" applyNumberFormat="1"/>
    <xf borderId="68" fillId="2" fontId="4" numFmtId="0" xfId="0" applyAlignment="1" applyBorder="1" applyFont="1">
      <alignment horizontal="center" vertical="center"/>
    </xf>
    <xf borderId="69" fillId="0" fontId="5" numFmtId="0" xfId="0" applyBorder="1" applyFont="1"/>
    <xf borderId="61" fillId="0" fontId="6" numFmtId="3" xfId="0" applyBorder="1" applyFont="1" applyNumberFormat="1"/>
    <xf borderId="70" fillId="0" fontId="5" numFmtId="0" xfId="0" applyBorder="1" applyFont="1"/>
    <xf borderId="71" fillId="2" fontId="4" numFmtId="0" xfId="0" applyAlignment="1" applyBorder="1" applyFont="1">
      <alignment horizontal="center"/>
    </xf>
    <xf borderId="71" fillId="2" fontId="4" numFmtId="3" xfId="0" applyAlignment="1" applyBorder="1" applyFont="1" applyNumberFormat="1">
      <alignment horizontal="center"/>
    </xf>
    <xf borderId="72" fillId="0" fontId="5" numFmtId="0" xfId="0" applyBorder="1" applyFont="1"/>
    <xf borderId="73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20" Type="http://schemas.openxmlformats.org/officeDocument/2006/relationships/worksheet" Target="worksheets/sheet1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22" Type="http://schemas.openxmlformats.org/officeDocument/2006/relationships/worksheet" Target="worksheets/sheet19.xml"/><Relationship Id="rId44" Type="http://schemas.openxmlformats.org/officeDocument/2006/relationships/worksheet" Target="worksheets/sheet41.xml"/><Relationship Id="rId21" Type="http://schemas.openxmlformats.org/officeDocument/2006/relationships/worksheet" Target="worksheets/sheet18.xml"/><Relationship Id="rId43" Type="http://schemas.openxmlformats.org/officeDocument/2006/relationships/worksheet" Target="worksheets/sheet40.xml"/><Relationship Id="rId24" Type="http://schemas.openxmlformats.org/officeDocument/2006/relationships/worksheet" Target="worksheets/sheet21.xml"/><Relationship Id="rId46" Type="http://customschemas.google.com/relationships/workbookmetadata" Target="metadata"/><Relationship Id="rId23" Type="http://schemas.openxmlformats.org/officeDocument/2006/relationships/worksheet" Target="worksheets/sheet20.xml"/><Relationship Id="rId45" Type="http://schemas.openxmlformats.org/officeDocument/2006/relationships/externalLink" Target="externalLinks/externalLink1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39" Type="http://schemas.openxmlformats.org/officeDocument/2006/relationships/worksheet" Target="worksheets/sheet36.xml"/><Relationship Id="rId16" Type="http://schemas.openxmlformats.org/officeDocument/2006/relationships/worksheet" Target="worksheets/sheet13.xml"/><Relationship Id="rId38" Type="http://schemas.openxmlformats.org/officeDocument/2006/relationships/worksheet" Target="worksheets/sheet35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  <a:r>
              <a:rPr b="0" i="0" sz="1000">
                <a:solidFill>
                  <a:srgbClr val="000000"/>
                </a:solidFill>
                <a:latin typeface="Calibri"/>
              </a:rPr>
              <a:t>Causa de Incendios Forestales
Periodo 2003-2023</a:t>
            </a:r>
          </a:p>
        </c:rich>
      </c:tx>
      <c:layout>
        <c:manualLayout>
          <c:xMode val="edge"/>
          <c:yMode val="edge"/>
          <c:x val="0.33783779741236547"/>
          <c:y val="0.03132542858372212"/>
        </c:manualLayout>
      </c:layout>
      <c:overlay val="0"/>
    </c:title>
    <c:view3D>
      <c:rotX val="50"/>
      <c:perspective val="0"/>
    </c:view3D>
    <c:plotArea>
      <c:layout>
        <c:manualLayout>
          <c:xMode val="edge"/>
          <c:yMode val="edge"/>
          <c:x val="0.10945945945945947"/>
          <c:y val="0.24096413893559268"/>
          <c:w val="0.827027027027027"/>
          <c:h val="0.5855428576134902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'Nacional 2003-2023'!$A$9:$A$12</c:f>
            </c:strRef>
          </c:cat>
          <c:val>
            <c:numRef>
              <c:f>'Nacional 2003-2023'!$W$9:$W$12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  <a:r>
              <a:rPr b="0" i="0" sz="1000">
                <a:solidFill>
                  <a:srgbClr val="000000"/>
                </a:solidFill>
                <a:latin typeface="Calibri"/>
              </a:rPr>
              <a:t>Causalidad Incendios Nacional
Periodo 2003-2023</a:t>
            </a:r>
          </a:p>
        </c:rich>
      </c:tx>
      <c:layout>
        <c:manualLayout>
          <c:xMode val="edge"/>
          <c:yMode val="edge"/>
          <c:x val="0.010504224946565223"/>
          <c:y val="0.010683745667694174"/>
        </c:manualLayout>
      </c:layout>
      <c:overlay val="0"/>
    </c:title>
    <c:plotArea>
      <c:layout>
        <c:manualLayout>
          <c:xMode val="edge"/>
          <c:yMode val="edge"/>
          <c:x val="0.2867648529641816"/>
          <c:y val="0.23076971230992988"/>
          <c:w val="0.6502104175268439"/>
          <c:h val="0.681625353952478"/>
        </c:manualLayout>
      </c:layout>
      <c:barChart>
        <c:barDir val="bar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'Nacional 2003-2023'!$AB$56:$AB$68</c:f>
            </c:strRef>
          </c:cat>
          <c:val>
            <c:numRef>
              <c:f>'Nacional 2003-2023'!$X$17:$X$29</c:f>
              <c:numCache/>
            </c:numRef>
          </c:val>
        </c:ser>
        <c:axId val="230163451"/>
        <c:axId val="1971068220"/>
      </c:barChart>
      <c:catAx>
        <c:axId val="23016345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1971068220"/>
      </c:catAx>
      <c:valAx>
        <c:axId val="197106822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1" i="0" sz="1000">
                    <a:solidFill>
                      <a:srgbClr val="000000"/>
                    </a:solidFill>
                    <a:latin typeface="Calibri"/>
                  </a:rPr>
                  <a:t>% Incidencia Daño</a:t>
                </a:r>
              </a:p>
            </c:rich>
          </c:tx>
          <c:layout>
            <c:manualLayout>
              <c:xMode val="edge"/>
              <c:yMode val="edge"/>
              <c:x val="0.5336136305746592"/>
              <c:y val="0.081196807802675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230163451"/>
        <c:crosses val="max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Calibri"/>
              </a:defRPr>
            </a:pPr>
            <a:r>
              <a:rPr b="1" i="0" sz="1400">
                <a:solidFill>
                  <a:srgbClr val="000000"/>
                </a:solidFill>
                <a:latin typeface="Calibri"/>
              </a:rPr>
              <a:t>Causa Incendios Forestales
1987 - 2002</a:t>
            </a:r>
          </a:p>
        </c:rich>
      </c:tx>
      <c:layout>
        <c:manualLayout>
          <c:xMode val="edge"/>
          <c:yMode val="edge"/>
          <c:x val="0.0017642239164548878"/>
          <c:y val="0.023917227737837117"/>
        </c:manualLayout>
      </c:layout>
      <c:overlay val="0"/>
    </c:title>
    <c:view3D>
      <c:rotX val="50"/>
      <c:perspective val="0"/>
    </c:view3D>
    <c:plotArea>
      <c:layout>
        <c:manualLayout>
          <c:xMode val="edge"/>
          <c:yMode val="edge"/>
          <c:x val="0.15873043211673302"/>
          <c:y val="0.3047337278106509"/>
          <c:w val="0.7160506159932623"/>
          <c:h val="0.47633136094674555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Pt>
            <c:idx val="5"/>
            <c:spPr>
              <a:solidFill>
                <a:srgbClr val="F79646"/>
              </a:solidFill>
            </c:spPr>
          </c:dPt>
          <c:dPt>
            <c:idx val="6"/>
            <c:spPr>
              <a:solidFill>
                <a:srgbClr val="84A7D1"/>
              </a:solidFill>
            </c:spPr>
          </c:dPt>
          <c:dPt>
            <c:idx val="7"/>
            <c:spPr>
              <a:solidFill>
                <a:srgbClr val="D38582"/>
              </a:solidFill>
            </c:spPr>
          </c:dPt>
          <c:dPt>
            <c:idx val="8"/>
            <c:spPr>
              <a:solidFill>
                <a:srgbClr val="B9CF8B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'Nacional 1987-2002'!$S$10:$S$18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27</xdr:col>
      <xdr:colOff>38100</xdr:colOff>
      <xdr:row>6</xdr:row>
      <xdr:rowOff>66675</xdr:rowOff>
    </xdr:from>
    <xdr:ext cx="7477125" cy="3848100"/>
    <xdr:graphicFrame>
      <xdr:nvGraphicFramePr>
        <xdr:cNvPr id="182713914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26</xdr:col>
      <xdr:colOff>466725</xdr:colOff>
      <xdr:row>51</xdr:row>
      <xdr:rowOff>47625</xdr:rowOff>
    </xdr:from>
    <xdr:ext cx="9639300" cy="3228975"/>
    <xdr:graphicFrame>
      <xdr:nvGraphicFramePr>
        <xdr:cNvPr id="112220781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20</xdr:col>
      <xdr:colOff>47625</xdr:colOff>
      <xdr:row>3</xdr:row>
      <xdr:rowOff>142875</xdr:rowOff>
    </xdr:from>
    <xdr:ext cx="5734050" cy="2971800"/>
    <xdr:graphicFrame>
      <xdr:nvGraphicFramePr>
        <xdr:cNvPr id="85931404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ctobar/Desktop/CONAF%202014/SOLICITUD%20DE%20INFORMACION%20LEY%2020285/Alfredo%20Mascare&#241;o/Causas%201985-2014%20Ocurrencia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Nacional 2003-2014"/>
      <sheetName val="SubTotal 2003-2014"/>
      <sheetName val="Causa 2014"/>
      <sheetName val="Causas 2013"/>
      <sheetName val="Causas 2012"/>
      <sheetName val="Causas 2011"/>
      <sheetName val="Causas 2010"/>
      <sheetName val="Causas 2009"/>
      <sheetName val="Causas 2008"/>
      <sheetName val="Causas 2007"/>
      <sheetName val="Causas 2006"/>
      <sheetName val="Causas 2005"/>
      <sheetName val="Causas 2004"/>
      <sheetName val="Causas 2003"/>
      <sheetName val="Nacional 1985-2002"/>
      <sheetName val="Subtotal 2002-1985"/>
      <sheetName val="Causas 2002"/>
      <sheetName val="Causas 2001"/>
      <sheetName val="Causas 2000"/>
      <sheetName val="Causas 1999"/>
      <sheetName val="Causas 1998"/>
      <sheetName val="Causas 1997"/>
      <sheetName val="Causas 1996"/>
      <sheetName val="Causas 1995"/>
      <sheetName val="Causas 1994"/>
      <sheetName val="Causas 1993"/>
      <sheetName val="Causas 1992"/>
      <sheetName val="Causas 1991"/>
      <sheetName val="Causas 1990"/>
      <sheetName val="Causas 1989"/>
      <sheetName val="Causas 1988"/>
      <sheetName val="Causas 1987"/>
      <sheetName val="Causas 1986"/>
      <sheetName val="Causas 198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69.38"/>
    <col customWidth="1" min="2" max="2" width="13.0"/>
    <col customWidth="1" min="3" max="4" width="13.38"/>
    <col customWidth="1" min="5" max="5" width="12.63"/>
    <col customWidth="1" min="6" max="7" width="13.0"/>
    <col customWidth="1" min="8" max="8" width="13.38"/>
    <col customWidth="1" min="9" max="9" width="13.0"/>
    <col customWidth="1" min="10" max="11" width="13.38"/>
    <col customWidth="1" min="12" max="12" width="12.63"/>
    <col customWidth="1" min="13" max="13" width="14.38"/>
    <col customWidth="1" min="14" max="20" width="14.0"/>
    <col customWidth="1" min="21" max="22" width="14.38"/>
    <col customWidth="1" min="23" max="23" width="16.25"/>
    <col customWidth="1" min="24" max="24" width="11.13"/>
    <col customWidth="1" min="25" max="25" width="12.75"/>
    <col customWidth="1" min="26" max="39" width="10.63"/>
  </cols>
  <sheetData>
    <row r="1" ht="12.75" customHeight="1">
      <c r="A1" s="1" t="s">
        <v>0</v>
      </c>
      <c r="D1" s="2"/>
      <c r="AB1" s="1" t="s">
        <v>0</v>
      </c>
    </row>
    <row r="2" ht="12.75" customHeight="1">
      <c r="A2" s="1" t="s">
        <v>1</v>
      </c>
      <c r="AB2" s="1" t="s">
        <v>2</v>
      </c>
    </row>
    <row r="3" ht="12.75" customHeight="1">
      <c r="A3" s="1" t="s">
        <v>3</v>
      </c>
      <c r="AB3" s="1" t="s">
        <v>3</v>
      </c>
    </row>
    <row r="4" ht="12.75" customHeight="1">
      <c r="A4" s="3" t="s">
        <v>4</v>
      </c>
      <c r="Y4" s="3"/>
      <c r="Z4" s="3"/>
      <c r="AA4" s="3"/>
      <c r="AB4" s="3"/>
      <c r="AC4" s="3"/>
      <c r="AD4" s="3"/>
      <c r="AE4" s="4"/>
      <c r="AF4" s="4"/>
      <c r="AG4" s="4"/>
      <c r="AH4" s="4"/>
      <c r="AI4" s="4"/>
      <c r="AJ4" s="4"/>
    </row>
    <row r="5" ht="12.75" customHeight="1">
      <c r="A5" s="3" t="s">
        <v>5</v>
      </c>
      <c r="Y5" s="3"/>
      <c r="Z5" s="3"/>
      <c r="AA5" s="3"/>
      <c r="AB5" s="3"/>
      <c r="AC5" s="3"/>
      <c r="AD5" s="3"/>
      <c r="AE5" s="4"/>
      <c r="AF5" s="4"/>
      <c r="AG5" s="4"/>
      <c r="AH5" s="4"/>
      <c r="AI5" s="4"/>
      <c r="AJ5" s="4"/>
    </row>
    <row r="6" ht="1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ht="12.75" customHeight="1">
      <c r="A7" s="6" t="s">
        <v>6</v>
      </c>
      <c r="B7" s="7" t="s">
        <v>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9"/>
      <c r="W7" s="10" t="s">
        <v>8</v>
      </c>
      <c r="X7" s="11" t="s">
        <v>9</v>
      </c>
    </row>
    <row r="8" ht="12.75" customHeight="1">
      <c r="A8" s="12"/>
      <c r="B8" s="13">
        <v>2003.0</v>
      </c>
      <c r="C8" s="13">
        <v>2004.0</v>
      </c>
      <c r="D8" s="13">
        <v>2005.0</v>
      </c>
      <c r="E8" s="13">
        <v>2006.0</v>
      </c>
      <c r="F8" s="13">
        <v>2007.0</v>
      </c>
      <c r="G8" s="13">
        <v>2008.0</v>
      </c>
      <c r="H8" s="13">
        <v>2009.0</v>
      </c>
      <c r="I8" s="13">
        <v>2010.0</v>
      </c>
      <c r="J8" s="13">
        <v>2011.0</v>
      </c>
      <c r="K8" s="13">
        <v>2012.0</v>
      </c>
      <c r="L8" s="13">
        <v>2013.0</v>
      </c>
      <c r="M8" s="13">
        <v>2014.0</v>
      </c>
      <c r="N8" s="13">
        <v>2015.0</v>
      </c>
      <c r="O8" s="13">
        <v>2016.0</v>
      </c>
      <c r="P8" s="13">
        <v>2017.0</v>
      </c>
      <c r="Q8" s="13">
        <v>2018.0</v>
      </c>
      <c r="R8" s="13">
        <v>2019.0</v>
      </c>
      <c r="S8" s="13">
        <v>2020.0</v>
      </c>
      <c r="T8" s="13">
        <v>2021.0</v>
      </c>
      <c r="U8" s="13">
        <v>2022.0</v>
      </c>
      <c r="V8" s="13">
        <v>2023.0</v>
      </c>
      <c r="W8" s="14"/>
      <c r="X8" s="15"/>
    </row>
    <row r="9" ht="12.75" customHeight="1">
      <c r="A9" s="16" t="s">
        <v>10</v>
      </c>
      <c r="B9" s="17">
        <f t="shared" ref="B9:T9" si="1">SUM(B17:B26)</f>
        <v>33385.65</v>
      </c>
      <c r="C9" s="17">
        <f t="shared" si="1"/>
        <v>27029.85</v>
      </c>
      <c r="D9" s="17">
        <f t="shared" si="1"/>
        <v>41659.63</v>
      </c>
      <c r="E9" s="17">
        <f t="shared" si="1"/>
        <v>12983.77</v>
      </c>
      <c r="F9" s="17">
        <f t="shared" si="1"/>
        <v>19678.95</v>
      </c>
      <c r="G9" s="17">
        <f t="shared" si="1"/>
        <v>23348.76</v>
      </c>
      <c r="H9" s="17">
        <f t="shared" si="1"/>
        <v>30810.76</v>
      </c>
      <c r="I9" s="17">
        <f t="shared" si="1"/>
        <v>38410.32</v>
      </c>
      <c r="J9" s="17">
        <f t="shared" si="1"/>
        <v>24201.54</v>
      </c>
      <c r="K9" s="17">
        <f t="shared" si="1"/>
        <v>45504</v>
      </c>
      <c r="L9" s="17">
        <f t="shared" si="1"/>
        <v>10479.3134</v>
      </c>
      <c r="M9" s="17">
        <f t="shared" si="1"/>
        <v>73695.706</v>
      </c>
      <c r="N9" s="17">
        <f t="shared" si="1"/>
        <v>49733.1639</v>
      </c>
      <c r="O9" s="17">
        <f t="shared" si="1"/>
        <v>28233.5915</v>
      </c>
      <c r="P9" s="17">
        <f t="shared" si="1"/>
        <v>239819.5845</v>
      </c>
      <c r="Q9" s="17">
        <f t="shared" si="1"/>
        <v>20506.8507</v>
      </c>
      <c r="R9" s="17">
        <f t="shared" si="1"/>
        <v>47466.9088</v>
      </c>
      <c r="S9" s="17">
        <f t="shared" si="1"/>
        <v>34703.3635</v>
      </c>
      <c r="T9" s="17">
        <f t="shared" si="1"/>
        <v>10747.2997</v>
      </c>
      <c r="U9" s="17">
        <v>26621.565599999998</v>
      </c>
      <c r="V9" s="17">
        <v>339925.24350000004</v>
      </c>
      <c r="W9" s="17">
        <f t="shared" ref="W9:W14" si="3">SUM(B9:V9)</f>
        <v>1178945.821</v>
      </c>
      <c r="X9" s="18">
        <f t="shared" ref="X9:X12" si="4">(W9/W$14)*100</f>
        <v>53.62159383</v>
      </c>
      <c r="Z9" s="19"/>
      <c r="AC9" s="20" t="s">
        <v>10</v>
      </c>
      <c r="AD9" s="21">
        <v>56.971713950116545</v>
      </c>
    </row>
    <row r="10" ht="12.75" customHeight="1">
      <c r="A10" s="22" t="s">
        <v>11</v>
      </c>
      <c r="B10" s="23">
        <f t="shared" ref="B10:T10" si="2">SUM(B27)</f>
        <v>4476.96</v>
      </c>
      <c r="C10" s="23">
        <f t="shared" si="2"/>
        <v>10681.52</v>
      </c>
      <c r="D10" s="23">
        <f t="shared" si="2"/>
        <v>14681.47</v>
      </c>
      <c r="E10" s="23">
        <f t="shared" si="2"/>
        <v>4888.35</v>
      </c>
      <c r="F10" s="23">
        <f t="shared" si="2"/>
        <v>7569.66</v>
      </c>
      <c r="G10" s="23">
        <f t="shared" si="2"/>
        <v>15313.55</v>
      </c>
      <c r="H10" s="23">
        <f t="shared" si="2"/>
        <v>21470.72</v>
      </c>
      <c r="I10" s="23">
        <f t="shared" si="2"/>
        <v>14488.68</v>
      </c>
      <c r="J10" s="23">
        <f t="shared" si="2"/>
        <v>10307.58</v>
      </c>
      <c r="K10" s="23">
        <f t="shared" si="2"/>
        <v>37203.01</v>
      </c>
      <c r="L10" s="23">
        <f t="shared" si="2"/>
        <v>4043.2822</v>
      </c>
      <c r="M10" s="23">
        <f t="shared" si="2"/>
        <v>19547.8363</v>
      </c>
      <c r="N10" s="23">
        <f t="shared" si="2"/>
        <v>57318.7128</v>
      </c>
      <c r="O10" s="23">
        <f t="shared" si="2"/>
        <v>11593.8438</v>
      </c>
      <c r="P10" s="23">
        <f t="shared" si="2"/>
        <v>152333.966</v>
      </c>
      <c r="Q10" s="23">
        <f t="shared" si="2"/>
        <v>14624.9785</v>
      </c>
      <c r="R10" s="23">
        <f t="shared" si="2"/>
        <v>23370.5321</v>
      </c>
      <c r="S10" s="23">
        <f t="shared" si="2"/>
        <v>56489.7275</v>
      </c>
      <c r="T10" s="23">
        <f t="shared" si="2"/>
        <v>22150.1298</v>
      </c>
      <c r="U10" s="23">
        <v>86868.79280000001</v>
      </c>
      <c r="V10" s="23">
        <v>50310.567</v>
      </c>
      <c r="W10" s="23">
        <f t="shared" si="3"/>
        <v>639733.8688</v>
      </c>
      <c r="X10" s="24">
        <f t="shared" si="4"/>
        <v>29.09679907</v>
      </c>
      <c r="AC10" s="20" t="s">
        <v>11</v>
      </c>
      <c r="AD10" s="21">
        <v>26.88848154544015</v>
      </c>
    </row>
    <row r="11" ht="12.75" customHeight="1">
      <c r="A11" s="22" t="s">
        <v>12</v>
      </c>
      <c r="B11" s="23">
        <f t="shared" ref="B11:T11" si="5">SUM(B28)</f>
        <v>6.33</v>
      </c>
      <c r="C11" s="23">
        <f t="shared" si="5"/>
        <v>103.77</v>
      </c>
      <c r="D11" s="23">
        <f t="shared" si="5"/>
        <v>18.06</v>
      </c>
      <c r="E11" s="23">
        <f t="shared" si="5"/>
        <v>5.09</v>
      </c>
      <c r="F11" s="23">
        <f t="shared" si="5"/>
        <v>3.42</v>
      </c>
      <c r="G11" s="23">
        <f t="shared" si="5"/>
        <v>85.23</v>
      </c>
      <c r="H11" s="23">
        <f t="shared" si="5"/>
        <v>574.37</v>
      </c>
      <c r="I11" s="23">
        <f t="shared" si="5"/>
        <v>5.12</v>
      </c>
      <c r="J11" s="23">
        <f t="shared" si="5"/>
        <v>6.96</v>
      </c>
      <c r="K11" s="23">
        <f t="shared" si="5"/>
        <v>71.85</v>
      </c>
      <c r="L11" s="23">
        <f t="shared" si="5"/>
        <v>1.5827</v>
      </c>
      <c r="M11" s="23">
        <f t="shared" si="5"/>
        <v>1769.8725</v>
      </c>
      <c r="N11" s="23">
        <f t="shared" si="5"/>
        <v>8348.0525</v>
      </c>
      <c r="O11" s="23">
        <f t="shared" si="5"/>
        <v>8.04</v>
      </c>
      <c r="P11" s="23">
        <f t="shared" si="5"/>
        <v>82.255</v>
      </c>
      <c r="Q11" s="23">
        <f t="shared" si="5"/>
        <v>96.94</v>
      </c>
      <c r="R11" s="23">
        <f t="shared" si="5"/>
        <v>2103.944</v>
      </c>
      <c r="S11" s="23">
        <f t="shared" si="5"/>
        <v>8.627</v>
      </c>
      <c r="T11" s="23">
        <f t="shared" si="5"/>
        <v>108.289</v>
      </c>
      <c r="U11" s="23">
        <v>32.741899999999994</v>
      </c>
      <c r="V11" s="23">
        <v>8158.4370000000035</v>
      </c>
      <c r="W11" s="23">
        <f t="shared" si="3"/>
        <v>21598.9816</v>
      </c>
      <c r="X11" s="24">
        <f t="shared" si="4"/>
        <v>0.9823791711</v>
      </c>
      <c r="AC11" s="20" t="s">
        <v>12</v>
      </c>
      <c r="AD11" s="21">
        <v>0.16337525194947974</v>
      </c>
    </row>
    <row r="12" ht="12.75" customHeight="1">
      <c r="A12" s="22" t="s">
        <v>13</v>
      </c>
      <c r="B12" s="23">
        <f t="shared" ref="B12:T12" si="6">SUM(B29)</f>
        <v>4118.79</v>
      </c>
      <c r="C12" s="23">
        <f t="shared" si="6"/>
        <v>12872.15</v>
      </c>
      <c r="D12" s="23">
        <f t="shared" si="6"/>
        <v>8940.92</v>
      </c>
      <c r="E12" s="23">
        <f t="shared" si="6"/>
        <v>1445</v>
      </c>
      <c r="F12" s="23">
        <f t="shared" si="6"/>
        <v>16132.07</v>
      </c>
      <c r="G12" s="23">
        <f t="shared" si="6"/>
        <v>3289.07</v>
      </c>
      <c r="H12" s="23">
        <f t="shared" si="6"/>
        <v>11366.67</v>
      </c>
      <c r="I12" s="23">
        <f t="shared" si="6"/>
        <v>5460</v>
      </c>
      <c r="J12" s="23">
        <f t="shared" si="6"/>
        <v>12519.38</v>
      </c>
      <c r="K12" s="23">
        <f t="shared" si="6"/>
        <v>7500.51</v>
      </c>
      <c r="L12" s="23">
        <f t="shared" si="6"/>
        <v>2584.7725</v>
      </c>
      <c r="M12" s="23">
        <f t="shared" si="6"/>
        <v>10978.8291</v>
      </c>
      <c r="N12" s="23">
        <f t="shared" si="6"/>
        <v>13254.476</v>
      </c>
      <c r="O12" s="23">
        <f t="shared" si="6"/>
        <v>2261.2316</v>
      </c>
      <c r="P12" s="23">
        <f t="shared" si="6"/>
        <v>177961.5887</v>
      </c>
      <c r="Q12" s="23">
        <f t="shared" si="6"/>
        <v>4325.2345</v>
      </c>
      <c r="R12" s="23">
        <f t="shared" si="6"/>
        <v>7122.8031</v>
      </c>
      <c r="S12" s="23">
        <f t="shared" si="6"/>
        <v>11089.9472</v>
      </c>
      <c r="T12" s="23">
        <f t="shared" si="6"/>
        <v>2617.1656</v>
      </c>
      <c r="U12" s="23">
        <v>11811.9817</v>
      </c>
      <c r="V12" s="23">
        <v>28245.928099999994</v>
      </c>
      <c r="W12" s="23">
        <f t="shared" si="3"/>
        <v>355898.5181</v>
      </c>
      <c r="X12" s="25">
        <f t="shared" si="4"/>
        <v>16.18721186</v>
      </c>
      <c r="AC12" s="20" t="s">
        <v>13</v>
      </c>
      <c r="AD12" s="21">
        <v>15.97642925249384</v>
      </c>
    </row>
    <row r="13" ht="12.75" customHeight="1">
      <c r="A13" s="22" t="s">
        <v>14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>
        <v>2462.83</v>
      </c>
      <c r="W13" s="23">
        <f t="shared" si="3"/>
        <v>2462.83</v>
      </c>
      <c r="X13" s="24"/>
      <c r="AC13" s="26"/>
      <c r="AD13" s="21"/>
    </row>
    <row r="14" ht="12.75" customHeight="1">
      <c r="A14" s="27" t="s">
        <v>15</v>
      </c>
      <c r="B14" s="28">
        <f t="shared" ref="B14:U14" si="7">SUM(B9:B12)</f>
        <v>41987.73</v>
      </c>
      <c r="C14" s="28">
        <f t="shared" si="7"/>
        <v>50687.29</v>
      </c>
      <c r="D14" s="28">
        <f t="shared" si="7"/>
        <v>65300.08</v>
      </c>
      <c r="E14" s="28">
        <f t="shared" si="7"/>
        <v>19322.21</v>
      </c>
      <c r="F14" s="28">
        <f t="shared" si="7"/>
        <v>43384.1</v>
      </c>
      <c r="G14" s="28">
        <f t="shared" si="7"/>
        <v>42036.61</v>
      </c>
      <c r="H14" s="28">
        <f t="shared" si="7"/>
        <v>64222.52</v>
      </c>
      <c r="I14" s="28">
        <f t="shared" si="7"/>
        <v>58364.12</v>
      </c>
      <c r="J14" s="28">
        <f t="shared" si="7"/>
        <v>47035.46</v>
      </c>
      <c r="K14" s="28">
        <f t="shared" si="7"/>
        <v>90279.37</v>
      </c>
      <c r="L14" s="28">
        <f t="shared" si="7"/>
        <v>17108.9508</v>
      </c>
      <c r="M14" s="28">
        <f t="shared" si="7"/>
        <v>105992.2439</v>
      </c>
      <c r="N14" s="28">
        <f t="shared" si="7"/>
        <v>128654.4052</v>
      </c>
      <c r="O14" s="28">
        <f t="shared" si="7"/>
        <v>42096.7069</v>
      </c>
      <c r="P14" s="28">
        <f t="shared" si="7"/>
        <v>570197.3942</v>
      </c>
      <c r="Q14" s="28">
        <f t="shared" si="7"/>
        <v>39554.0037</v>
      </c>
      <c r="R14" s="28">
        <f t="shared" si="7"/>
        <v>80064.188</v>
      </c>
      <c r="S14" s="28">
        <f t="shared" si="7"/>
        <v>102291.6652</v>
      </c>
      <c r="T14" s="28">
        <f t="shared" si="7"/>
        <v>35622.8841</v>
      </c>
      <c r="U14" s="28">
        <f t="shared" si="7"/>
        <v>125335.082</v>
      </c>
      <c r="V14" s="28">
        <f>SUM(V9:V13)</f>
        <v>429103.0056</v>
      </c>
      <c r="W14" s="28">
        <f t="shared" si="3"/>
        <v>2198640.02</v>
      </c>
      <c r="X14" s="29">
        <f>(W14/W$14)*100</f>
        <v>100</v>
      </c>
      <c r="Y14" s="19"/>
    </row>
    <row r="15" ht="12.75" customHeight="1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>
        <f>SUM(B15:N15)</f>
        <v>0</v>
      </c>
      <c r="X15" s="31"/>
    </row>
    <row r="16" ht="12.75" customHeight="1">
      <c r="A16" s="32" t="s">
        <v>16</v>
      </c>
      <c r="B16" s="13">
        <v>2003.0</v>
      </c>
      <c r="C16" s="13">
        <v>2004.0</v>
      </c>
      <c r="D16" s="13">
        <v>2005.0</v>
      </c>
      <c r="E16" s="13">
        <v>2006.0</v>
      </c>
      <c r="F16" s="13">
        <v>2007.0</v>
      </c>
      <c r="G16" s="13">
        <v>2008.0</v>
      </c>
      <c r="H16" s="13">
        <v>2009.0</v>
      </c>
      <c r="I16" s="13">
        <v>2010.0</v>
      </c>
      <c r="J16" s="13">
        <v>2011.0</v>
      </c>
      <c r="K16" s="13">
        <v>2012.0</v>
      </c>
      <c r="L16" s="13">
        <v>2013.0</v>
      </c>
      <c r="M16" s="13">
        <v>2014.0</v>
      </c>
      <c r="N16" s="13">
        <v>2015.0</v>
      </c>
      <c r="O16" s="13">
        <v>2016.0</v>
      </c>
      <c r="P16" s="13">
        <v>2017.0</v>
      </c>
      <c r="Q16" s="13">
        <v>2018.0</v>
      </c>
      <c r="R16" s="13">
        <v>2019.0</v>
      </c>
      <c r="S16" s="13">
        <v>2020.0</v>
      </c>
      <c r="T16" s="13">
        <v>2021.0</v>
      </c>
      <c r="U16" s="13">
        <v>2022.0</v>
      </c>
      <c r="V16" s="13">
        <v>2023.0</v>
      </c>
      <c r="W16" s="13" t="s">
        <v>8</v>
      </c>
      <c r="X16" s="32" t="s">
        <v>9</v>
      </c>
    </row>
    <row r="17" ht="12.75" customHeight="1">
      <c r="A17" s="33" t="s">
        <v>17</v>
      </c>
      <c r="B17" s="34">
        <f t="shared" ref="B17:T17" si="8">SUM(B34:B56)</f>
        <v>750.91</v>
      </c>
      <c r="C17" s="34">
        <f t="shared" si="8"/>
        <v>1099.67</v>
      </c>
      <c r="D17" s="34">
        <f t="shared" si="8"/>
        <v>734.32</v>
      </c>
      <c r="E17" s="34">
        <f t="shared" si="8"/>
        <v>1321.9</v>
      </c>
      <c r="F17" s="34">
        <f t="shared" si="8"/>
        <v>2409.33</v>
      </c>
      <c r="G17" s="34">
        <f t="shared" si="8"/>
        <v>1118.57</v>
      </c>
      <c r="H17" s="34">
        <f t="shared" si="8"/>
        <v>1255.37</v>
      </c>
      <c r="I17" s="34">
        <f t="shared" si="8"/>
        <v>874.67</v>
      </c>
      <c r="J17" s="34">
        <f t="shared" si="8"/>
        <v>589.23</v>
      </c>
      <c r="K17" s="34">
        <f t="shared" si="8"/>
        <v>637.14</v>
      </c>
      <c r="L17" s="34">
        <f t="shared" si="8"/>
        <v>962.79</v>
      </c>
      <c r="M17" s="34">
        <f t="shared" si="8"/>
        <v>4285.1608</v>
      </c>
      <c r="N17" s="34">
        <f t="shared" si="8"/>
        <v>2214.2857</v>
      </c>
      <c r="O17" s="34">
        <f t="shared" si="8"/>
        <v>3034.0491</v>
      </c>
      <c r="P17" s="34">
        <f t="shared" si="8"/>
        <v>4246.4569</v>
      </c>
      <c r="Q17" s="34">
        <f t="shared" si="8"/>
        <v>1139.9516</v>
      </c>
      <c r="R17" s="34">
        <f t="shared" si="8"/>
        <v>1726.6575</v>
      </c>
      <c r="S17" s="34">
        <f t="shared" si="8"/>
        <v>2689.4923</v>
      </c>
      <c r="T17" s="34">
        <f t="shared" si="8"/>
        <v>2311.1256</v>
      </c>
      <c r="U17" s="34">
        <v>1555.5663</v>
      </c>
      <c r="V17" s="34">
        <v>8045.844300000001</v>
      </c>
      <c r="W17" s="34">
        <f t="shared" ref="W17:W29" si="10">SUM(B17:V17)</f>
        <v>43002.4901</v>
      </c>
      <c r="X17" s="35">
        <f t="shared" ref="X17:X29" si="11">(W17/W$31)*100</f>
        <v>1.955867705</v>
      </c>
      <c r="AB17" s="36"/>
      <c r="AC17" s="30"/>
    </row>
    <row r="18" ht="12.75" customHeight="1">
      <c r="A18" s="37" t="s">
        <v>18</v>
      </c>
      <c r="B18" s="38">
        <f t="shared" ref="B18:T18" si="9">SUM(B57:B66)</f>
        <v>4172.49</v>
      </c>
      <c r="C18" s="38">
        <f t="shared" si="9"/>
        <v>2449.42</v>
      </c>
      <c r="D18" s="38">
        <f t="shared" si="9"/>
        <v>3939.95</v>
      </c>
      <c r="E18" s="38">
        <f t="shared" si="9"/>
        <v>1716</v>
      </c>
      <c r="F18" s="38">
        <f t="shared" si="9"/>
        <v>1294.88</v>
      </c>
      <c r="G18" s="38">
        <f t="shared" si="9"/>
        <v>8581.4</v>
      </c>
      <c r="H18" s="38">
        <f t="shared" si="9"/>
        <v>8325.61</v>
      </c>
      <c r="I18" s="38">
        <f t="shared" si="9"/>
        <v>3024.12</v>
      </c>
      <c r="J18" s="38">
        <f t="shared" si="9"/>
        <v>3550.67</v>
      </c>
      <c r="K18" s="38">
        <f t="shared" si="9"/>
        <v>1591.27</v>
      </c>
      <c r="L18" s="38">
        <f t="shared" si="9"/>
        <v>1930.15</v>
      </c>
      <c r="M18" s="38">
        <f t="shared" si="9"/>
        <v>4823.1051</v>
      </c>
      <c r="N18" s="38">
        <f t="shared" si="9"/>
        <v>7328.6236</v>
      </c>
      <c r="O18" s="38">
        <f t="shared" si="9"/>
        <v>5357.407</v>
      </c>
      <c r="P18" s="38">
        <f t="shared" si="9"/>
        <v>13184.1191</v>
      </c>
      <c r="Q18" s="38">
        <f t="shared" si="9"/>
        <v>2405.564</v>
      </c>
      <c r="R18" s="38">
        <f t="shared" si="9"/>
        <v>3268.565</v>
      </c>
      <c r="S18" s="38">
        <f t="shared" si="9"/>
        <v>7668.331</v>
      </c>
      <c r="T18" s="38">
        <f t="shared" si="9"/>
        <v>2109.403</v>
      </c>
      <c r="U18" s="38">
        <v>4342.8373</v>
      </c>
      <c r="V18" s="38">
        <v>6724.225</v>
      </c>
      <c r="W18" s="38">
        <f t="shared" si="10"/>
        <v>97788.1401</v>
      </c>
      <c r="X18" s="39">
        <f t="shared" si="11"/>
        <v>4.447664885</v>
      </c>
      <c r="AB18" s="36"/>
      <c r="AC18" s="30"/>
    </row>
    <row r="19" ht="12.75" customHeight="1">
      <c r="A19" s="37" t="s">
        <v>19</v>
      </c>
      <c r="B19" s="38">
        <f t="shared" ref="B19:T19" si="12">SUM(B67:B70)</f>
        <v>644.25</v>
      </c>
      <c r="C19" s="38">
        <f t="shared" si="12"/>
        <v>829.53</v>
      </c>
      <c r="D19" s="38">
        <f t="shared" si="12"/>
        <v>1166.01</v>
      </c>
      <c r="E19" s="38">
        <f t="shared" si="12"/>
        <v>162.53</v>
      </c>
      <c r="F19" s="38">
        <f t="shared" si="12"/>
        <v>93.92</v>
      </c>
      <c r="G19" s="38">
        <f t="shared" si="12"/>
        <v>1141.86</v>
      </c>
      <c r="H19" s="38">
        <f t="shared" si="12"/>
        <v>1857.48</v>
      </c>
      <c r="I19" s="38">
        <f t="shared" si="12"/>
        <v>205.7</v>
      </c>
      <c r="J19" s="38">
        <f t="shared" si="12"/>
        <v>795.61</v>
      </c>
      <c r="K19" s="38">
        <f t="shared" si="12"/>
        <v>4539.85</v>
      </c>
      <c r="L19" s="38">
        <f t="shared" si="12"/>
        <v>246.57</v>
      </c>
      <c r="M19" s="38">
        <f t="shared" si="12"/>
        <v>1500.445</v>
      </c>
      <c r="N19" s="38">
        <f t="shared" si="12"/>
        <v>8747.7</v>
      </c>
      <c r="O19" s="38">
        <f t="shared" si="12"/>
        <v>111.464</v>
      </c>
      <c r="P19" s="38">
        <f t="shared" si="12"/>
        <v>212.03</v>
      </c>
      <c r="Q19" s="38">
        <f t="shared" si="12"/>
        <v>190.41</v>
      </c>
      <c r="R19" s="38">
        <f t="shared" si="12"/>
        <v>991.891</v>
      </c>
      <c r="S19" s="38">
        <f t="shared" si="12"/>
        <v>114.08</v>
      </c>
      <c r="T19" s="38">
        <f t="shared" si="12"/>
        <v>248.583</v>
      </c>
      <c r="U19" s="38">
        <v>447.5005</v>
      </c>
      <c r="V19" s="38">
        <v>142.52849999999998</v>
      </c>
      <c r="W19" s="38">
        <f t="shared" si="10"/>
        <v>24389.942</v>
      </c>
      <c r="X19" s="39">
        <f t="shared" si="11"/>
        <v>1.109319479</v>
      </c>
      <c r="Y19" s="19"/>
      <c r="AC19" s="30"/>
    </row>
    <row r="20" ht="12.75" customHeight="1">
      <c r="A20" s="37" t="s">
        <v>20</v>
      </c>
      <c r="B20" s="38">
        <f t="shared" ref="B20:T20" si="13">SUM(B71:B76)</f>
        <v>9826.19</v>
      </c>
      <c r="C20" s="38">
        <f t="shared" si="13"/>
        <v>5931.61</v>
      </c>
      <c r="D20" s="38">
        <f t="shared" si="13"/>
        <v>22016.25</v>
      </c>
      <c r="E20" s="38">
        <f t="shared" si="13"/>
        <v>1904.28</v>
      </c>
      <c r="F20" s="38">
        <f t="shared" si="13"/>
        <v>871.28</v>
      </c>
      <c r="G20" s="38">
        <f t="shared" si="13"/>
        <v>1758.23</v>
      </c>
      <c r="H20" s="38">
        <f t="shared" si="13"/>
        <v>4732.24</v>
      </c>
      <c r="I20" s="38">
        <f t="shared" si="13"/>
        <v>7304.8</v>
      </c>
      <c r="J20" s="38">
        <f t="shared" si="13"/>
        <v>3292.04</v>
      </c>
      <c r="K20" s="38">
        <f t="shared" si="13"/>
        <v>1233.68</v>
      </c>
      <c r="L20" s="38">
        <f t="shared" si="13"/>
        <v>816.3448</v>
      </c>
      <c r="M20" s="38">
        <f t="shared" si="13"/>
        <v>1366.8605</v>
      </c>
      <c r="N20" s="38">
        <f t="shared" si="13"/>
        <v>3717.1417</v>
      </c>
      <c r="O20" s="38">
        <f t="shared" si="13"/>
        <v>5134.3416</v>
      </c>
      <c r="P20" s="38">
        <f t="shared" si="13"/>
        <v>14000.9491</v>
      </c>
      <c r="Q20" s="38">
        <f t="shared" si="13"/>
        <v>466.6881</v>
      </c>
      <c r="R20" s="38">
        <f t="shared" si="13"/>
        <v>1954.175</v>
      </c>
      <c r="S20" s="38">
        <f t="shared" si="13"/>
        <v>5203.954</v>
      </c>
      <c r="T20" s="38">
        <f t="shared" si="13"/>
        <v>1164.64</v>
      </c>
      <c r="U20" s="38">
        <v>3318.932</v>
      </c>
      <c r="V20" s="38">
        <v>10309.212099999999</v>
      </c>
      <c r="W20" s="38">
        <f t="shared" si="10"/>
        <v>106323.8389</v>
      </c>
      <c r="X20" s="39">
        <f t="shared" si="11"/>
        <v>4.835891185</v>
      </c>
      <c r="Y20" s="40"/>
      <c r="Z20" s="40"/>
      <c r="AA20" s="40"/>
      <c r="AB20" s="36"/>
      <c r="AC20" s="30"/>
    </row>
    <row r="21" ht="12.75" customHeight="1">
      <c r="A21" s="37" t="s">
        <v>21</v>
      </c>
      <c r="B21" s="38">
        <f t="shared" ref="B21:T21" si="14">SUM(B77:B80)</f>
        <v>214.45</v>
      </c>
      <c r="C21" s="38">
        <f t="shared" si="14"/>
        <v>47.64</v>
      </c>
      <c r="D21" s="38">
        <f t="shared" si="14"/>
        <v>274.32</v>
      </c>
      <c r="E21" s="38">
        <f t="shared" si="14"/>
        <v>90.51</v>
      </c>
      <c r="F21" s="38">
        <f t="shared" si="14"/>
        <v>16.3</v>
      </c>
      <c r="G21" s="38">
        <f t="shared" si="14"/>
        <v>23.21</v>
      </c>
      <c r="H21" s="38">
        <f t="shared" si="14"/>
        <v>25.74</v>
      </c>
      <c r="I21" s="38">
        <f t="shared" si="14"/>
        <v>219.2</v>
      </c>
      <c r="J21" s="38">
        <f t="shared" si="14"/>
        <v>24.25</v>
      </c>
      <c r="K21" s="38">
        <f t="shared" si="14"/>
        <v>54.69</v>
      </c>
      <c r="L21" s="38">
        <f t="shared" si="14"/>
        <v>19.43</v>
      </c>
      <c r="M21" s="38">
        <f t="shared" si="14"/>
        <v>14.182</v>
      </c>
      <c r="N21" s="38">
        <f t="shared" si="14"/>
        <v>52.7245</v>
      </c>
      <c r="O21" s="38">
        <f t="shared" si="14"/>
        <v>16.84</v>
      </c>
      <c r="P21" s="38">
        <f t="shared" si="14"/>
        <v>39.81</v>
      </c>
      <c r="Q21" s="38">
        <f t="shared" si="14"/>
        <v>77.4225</v>
      </c>
      <c r="R21" s="38">
        <f t="shared" si="14"/>
        <v>9.51</v>
      </c>
      <c r="S21" s="38">
        <f t="shared" si="14"/>
        <v>49.295</v>
      </c>
      <c r="T21" s="38">
        <f t="shared" si="14"/>
        <v>14.4</v>
      </c>
      <c r="U21" s="38">
        <v>1.74</v>
      </c>
      <c r="V21" s="38">
        <v>16.07</v>
      </c>
      <c r="W21" s="38">
        <f t="shared" si="10"/>
        <v>1301.734</v>
      </c>
      <c r="X21" s="39">
        <f t="shared" si="11"/>
        <v>0.05920632702</v>
      </c>
      <c r="AC21" s="30"/>
    </row>
    <row r="22" ht="12.75" customHeight="1">
      <c r="A22" s="37" t="s">
        <v>22</v>
      </c>
      <c r="B22" s="38">
        <f t="shared" ref="B22:T22" si="15">SUM(B81:B83)</f>
        <v>112.29</v>
      </c>
      <c r="C22" s="38">
        <f t="shared" si="15"/>
        <v>1446.51</v>
      </c>
      <c r="D22" s="38">
        <f t="shared" si="15"/>
        <v>114.68</v>
      </c>
      <c r="E22" s="38">
        <f t="shared" si="15"/>
        <v>240.47</v>
      </c>
      <c r="F22" s="38">
        <f t="shared" si="15"/>
        <v>30.28</v>
      </c>
      <c r="G22" s="38">
        <f t="shared" si="15"/>
        <v>293.56</v>
      </c>
      <c r="H22" s="38">
        <f t="shared" si="15"/>
        <v>1358.29</v>
      </c>
      <c r="I22" s="38">
        <f t="shared" si="15"/>
        <v>72.48</v>
      </c>
      <c r="J22" s="38">
        <f t="shared" si="15"/>
        <v>43.55</v>
      </c>
      <c r="K22" s="38">
        <f t="shared" si="15"/>
        <v>263</v>
      </c>
      <c r="L22" s="38">
        <f t="shared" si="15"/>
        <v>191.3617</v>
      </c>
      <c r="M22" s="38">
        <f t="shared" si="15"/>
        <v>972.3075</v>
      </c>
      <c r="N22" s="38">
        <f t="shared" si="15"/>
        <v>1793.9503</v>
      </c>
      <c r="O22" s="38">
        <f t="shared" si="15"/>
        <v>1511.0863</v>
      </c>
      <c r="P22" s="38">
        <f t="shared" si="15"/>
        <v>162.29</v>
      </c>
      <c r="Q22" s="38">
        <f t="shared" si="15"/>
        <v>301.752</v>
      </c>
      <c r="R22" s="38">
        <f t="shared" si="15"/>
        <v>1326.175</v>
      </c>
      <c r="S22" s="38">
        <f t="shared" si="15"/>
        <v>1553.208</v>
      </c>
      <c r="T22" s="38">
        <f t="shared" si="15"/>
        <v>124.5672</v>
      </c>
      <c r="U22" s="38">
        <v>2830.3288</v>
      </c>
      <c r="V22" s="38">
        <v>33836.131400000006</v>
      </c>
      <c r="W22" s="38">
        <f t="shared" si="10"/>
        <v>48578.2682</v>
      </c>
      <c r="X22" s="39">
        <f t="shared" si="11"/>
        <v>2.209468934</v>
      </c>
      <c r="AC22" s="30"/>
    </row>
    <row r="23" ht="12.75" customHeight="1">
      <c r="A23" s="37" t="s">
        <v>23</v>
      </c>
      <c r="B23" s="38">
        <f t="shared" ref="B23:T23" si="16">SUM(B84:B88)</f>
        <v>10680.18</v>
      </c>
      <c r="C23" s="38">
        <f t="shared" si="16"/>
        <v>11413.56</v>
      </c>
      <c r="D23" s="38">
        <f t="shared" si="16"/>
        <v>6501.98</v>
      </c>
      <c r="E23" s="38">
        <f t="shared" si="16"/>
        <v>5828.24</v>
      </c>
      <c r="F23" s="38">
        <f t="shared" si="16"/>
        <v>6320.95</v>
      </c>
      <c r="G23" s="38">
        <f t="shared" si="16"/>
        <v>7967.6</v>
      </c>
      <c r="H23" s="38">
        <f t="shared" si="16"/>
        <v>6810.77</v>
      </c>
      <c r="I23" s="38">
        <f t="shared" si="16"/>
        <v>9819.24</v>
      </c>
      <c r="J23" s="38">
        <f t="shared" si="16"/>
        <v>10641.01</v>
      </c>
      <c r="K23" s="38">
        <f t="shared" si="16"/>
        <v>28308.32</v>
      </c>
      <c r="L23" s="38">
        <f t="shared" si="16"/>
        <v>4640.5575</v>
      </c>
      <c r="M23" s="38">
        <f t="shared" si="16"/>
        <v>37656.7572</v>
      </c>
      <c r="N23" s="38">
        <f t="shared" si="16"/>
        <v>16554.1154</v>
      </c>
      <c r="O23" s="38">
        <f t="shared" si="16"/>
        <v>10197.7833</v>
      </c>
      <c r="P23" s="38">
        <f t="shared" si="16"/>
        <v>79965.5636</v>
      </c>
      <c r="Q23" s="38">
        <f t="shared" si="16"/>
        <v>10503.9184</v>
      </c>
      <c r="R23" s="38">
        <f t="shared" si="16"/>
        <v>8149.5455</v>
      </c>
      <c r="S23" s="38">
        <f t="shared" si="16"/>
        <v>9737.2771</v>
      </c>
      <c r="T23" s="38">
        <f t="shared" si="16"/>
        <v>1476.484</v>
      </c>
      <c r="U23" s="38">
        <v>2272.9168</v>
      </c>
      <c r="V23" s="38">
        <v>28245.928099999994</v>
      </c>
      <c r="W23" s="38">
        <f t="shared" si="10"/>
        <v>313692.6969</v>
      </c>
      <c r="X23" s="39">
        <f t="shared" si="11"/>
        <v>14.26757878</v>
      </c>
      <c r="AB23" s="36"/>
      <c r="AC23" s="30"/>
    </row>
    <row r="24" ht="12.75" customHeight="1">
      <c r="A24" s="37" t="s">
        <v>24</v>
      </c>
      <c r="B24" s="38">
        <f t="shared" ref="B24:T24" si="17">SUM(B89:B102)</f>
        <v>891.6</v>
      </c>
      <c r="C24" s="38">
        <f t="shared" si="17"/>
        <v>2625.71</v>
      </c>
      <c r="D24" s="38">
        <f t="shared" si="17"/>
        <v>3283.36</v>
      </c>
      <c r="E24" s="38">
        <f t="shared" si="17"/>
        <v>555.12</v>
      </c>
      <c r="F24" s="38">
        <f t="shared" si="17"/>
        <v>1241.55</v>
      </c>
      <c r="G24" s="38">
        <f t="shared" si="17"/>
        <v>295.41</v>
      </c>
      <c r="H24" s="38">
        <f t="shared" si="17"/>
        <v>378.66</v>
      </c>
      <c r="I24" s="38">
        <f t="shared" si="17"/>
        <v>1175.29</v>
      </c>
      <c r="J24" s="38">
        <f t="shared" si="17"/>
        <v>320.84</v>
      </c>
      <c r="K24" s="38">
        <f t="shared" si="17"/>
        <v>672.39</v>
      </c>
      <c r="L24" s="38">
        <f t="shared" si="17"/>
        <v>327.9534</v>
      </c>
      <c r="M24" s="38">
        <f t="shared" si="17"/>
        <v>1629.5706</v>
      </c>
      <c r="N24" s="38">
        <f t="shared" si="17"/>
        <v>2045.3482</v>
      </c>
      <c r="O24" s="38">
        <f t="shared" si="17"/>
        <v>774.1069</v>
      </c>
      <c r="P24" s="38">
        <f t="shared" si="17"/>
        <v>2484.0973</v>
      </c>
      <c r="Q24" s="38">
        <f t="shared" si="17"/>
        <v>1297.8343</v>
      </c>
      <c r="R24" s="38">
        <f t="shared" si="17"/>
        <v>16732.3544</v>
      </c>
      <c r="S24" s="38">
        <f t="shared" si="17"/>
        <v>4582.0935</v>
      </c>
      <c r="T24" s="38">
        <f t="shared" si="17"/>
        <v>759.5438</v>
      </c>
      <c r="U24" s="38">
        <v>5490.9404</v>
      </c>
      <c r="V24" s="38">
        <v>8158.4370000000035</v>
      </c>
      <c r="W24" s="38">
        <f t="shared" si="10"/>
        <v>55722.2098</v>
      </c>
      <c r="X24" s="39">
        <f t="shared" si="11"/>
        <v>2.534394412</v>
      </c>
      <c r="AC24" s="30"/>
    </row>
    <row r="25" ht="12.75" customHeight="1">
      <c r="A25" s="37" t="s">
        <v>25</v>
      </c>
      <c r="B25" s="38">
        <f t="shared" ref="B25:T25" si="18">SUM(B103:B106)</f>
        <v>806.62</v>
      </c>
      <c r="C25" s="38">
        <f t="shared" si="18"/>
        <v>482.92</v>
      </c>
      <c r="D25" s="38">
        <f t="shared" si="18"/>
        <v>2182.26</v>
      </c>
      <c r="E25" s="38">
        <f t="shared" si="18"/>
        <v>118.39</v>
      </c>
      <c r="F25" s="38">
        <f t="shared" si="18"/>
        <v>7248.36</v>
      </c>
      <c r="G25" s="38">
        <f t="shared" si="18"/>
        <v>1330.48</v>
      </c>
      <c r="H25" s="38">
        <f t="shared" si="18"/>
        <v>5660.67</v>
      </c>
      <c r="I25" s="38">
        <f t="shared" si="18"/>
        <v>8692.92</v>
      </c>
      <c r="J25" s="38">
        <f t="shared" si="18"/>
        <v>1873.7</v>
      </c>
      <c r="K25" s="38">
        <f t="shared" si="18"/>
        <v>7844.43</v>
      </c>
      <c r="L25" s="38">
        <f t="shared" si="18"/>
        <v>1087.35</v>
      </c>
      <c r="M25" s="38">
        <f t="shared" si="18"/>
        <v>20275.9673</v>
      </c>
      <c r="N25" s="38">
        <f t="shared" si="18"/>
        <v>6281.0745</v>
      </c>
      <c r="O25" s="38">
        <f t="shared" si="18"/>
        <v>1530.296</v>
      </c>
      <c r="P25" s="38">
        <f t="shared" si="18"/>
        <v>94381.306</v>
      </c>
      <c r="Q25" s="38">
        <f t="shared" si="18"/>
        <v>2181.2098</v>
      </c>
      <c r="R25" s="38">
        <f t="shared" si="18"/>
        <v>10616.3894</v>
      </c>
      <c r="S25" s="38">
        <f t="shared" si="18"/>
        <v>1531.8976</v>
      </c>
      <c r="T25" s="38">
        <f t="shared" si="18"/>
        <v>1297.2831</v>
      </c>
      <c r="U25" s="38">
        <v>4566.872</v>
      </c>
      <c r="V25" s="38">
        <v>99814.33500000002</v>
      </c>
      <c r="W25" s="38">
        <f t="shared" si="10"/>
        <v>279804.7307</v>
      </c>
      <c r="X25" s="39">
        <f t="shared" si="11"/>
        <v>12.72626388</v>
      </c>
      <c r="AC25" s="30"/>
    </row>
    <row r="26" ht="12.75" customHeight="1">
      <c r="A26" s="37" t="s">
        <v>26</v>
      </c>
      <c r="B26" s="38">
        <f t="shared" ref="B26:T26" si="19">SUM(B107:B112)</f>
        <v>5286.67</v>
      </c>
      <c r="C26" s="38">
        <f t="shared" si="19"/>
        <v>703.28</v>
      </c>
      <c r="D26" s="38">
        <f t="shared" si="19"/>
        <v>1446.5</v>
      </c>
      <c r="E26" s="38">
        <f t="shared" si="19"/>
        <v>1046.33</v>
      </c>
      <c r="F26" s="38">
        <f t="shared" si="19"/>
        <v>152.1</v>
      </c>
      <c r="G26" s="38">
        <f t="shared" si="19"/>
        <v>838.44</v>
      </c>
      <c r="H26" s="38">
        <f t="shared" si="19"/>
        <v>405.93</v>
      </c>
      <c r="I26" s="38">
        <f t="shared" si="19"/>
        <v>7021.9</v>
      </c>
      <c r="J26" s="38">
        <f t="shared" si="19"/>
        <v>3070.64</v>
      </c>
      <c r="K26" s="38">
        <f t="shared" si="19"/>
        <v>359.23</v>
      </c>
      <c r="L26" s="38">
        <f t="shared" si="19"/>
        <v>256.806</v>
      </c>
      <c r="M26" s="38">
        <f t="shared" si="19"/>
        <v>1171.35</v>
      </c>
      <c r="N26" s="38">
        <f t="shared" si="19"/>
        <v>998.2</v>
      </c>
      <c r="O26" s="38">
        <f t="shared" si="19"/>
        <v>566.2173</v>
      </c>
      <c r="P26" s="38">
        <f t="shared" si="19"/>
        <v>31142.9625</v>
      </c>
      <c r="Q26" s="38">
        <f t="shared" si="19"/>
        <v>1942.1</v>
      </c>
      <c r="R26" s="38">
        <f t="shared" si="19"/>
        <v>2691.646</v>
      </c>
      <c r="S26" s="38">
        <f t="shared" si="19"/>
        <v>1573.735</v>
      </c>
      <c r="T26" s="38">
        <f t="shared" si="19"/>
        <v>1241.27</v>
      </c>
      <c r="U26" s="38">
        <v>1793.9315</v>
      </c>
      <c r="V26" s="38">
        <v>50310.567</v>
      </c>
      <c r="W26" s="38">
        <f t="shared" si="10"/>
        <v>114019.8053</v>
      </c>
      <c r="X26" s="39">
        <f t="shared" si="11"/>
        <v>5.185924221</v>
      </c>
      <c r="AB26" s="36"/>
      <c r="AC26" s="30"/>
    </row>
    <row r="27" ht="12.75" customHeight="1">
      <c r="A27" s="37" t="s">
        <v>27</v>
      </c>
      <c r="B27" s="38">
        <f t="shared" ref="B27:T27" si="20">SUM(B113:B123)</f>
        <v>4476.96</v>
      </c>
      <c r="C27" s="38">
        <f t="shared" si="20"/>
        <v>10681.52</v>
      </c>
      <c r="D27" s="38">
        <f t="shared" si="20"/>
        <v>14681.47</v>
      </c>
      <c r="E27" s="38">
        <f t="shared" si="20"/>
        <v>4888.35</v>
      </c>
      <c r="F27" s="38">
        <f t="shared" si="20"/>
        <v>7569.66</v>
      </c>
      <c r="G27" s="38">
        <f t="shared" si="20"/>
        <v>15313.55</v>
      </c>
      <c r="H27" s="38">
        <f t="shared" si="20"/>
        <v>21470.72</v>
      </c>
      <c r="I27" s="38">
        <f t="shared" si="20"/>
        <v>14488.68</v>
      </c>
      <c r="J27" s="38">
        <f t="shared" si="20"/>
        <v>10307.58</v>
      </c>
      <c r="K27" s="38">
        <f t="shared" si="20"/>
        <v>37203.01</v>
      </c>
      <c r="L27" s="38">
        <f t="shared" si="20"/>
        <v>4043.2822</v>
      </c>
      <c r="M27" s="38">
        <f t="shared" si="20"/>
        <v>19547.8363</v>
      </c>
      <c r="N27" s="38">
        <f t="shared" si="20"/>
        <v>57318.7128</v>
      </c>
      <c r="O27" s="38">
        <f t="shared" si="20"/>
        <v>11593.8438</v>
      </c>
      <c r="P27" s="38">
        <f t="shared" si="20"/>
        <v>152333.966</v>
      </c>
      <c r="Q27" s="38">
        <f t="shared" si="20"/>
        <v>14624.9785</v>
      </c>
      <c r="R27" s="38">
        <f t="shared" si="20"/>
        <v>23370.5321</v>
      </c>
      <c r="S27" s="38">
        <f t="shared" si="20"/>
        <v>56489.7275</v>
      </c>
      <c r="T27" s="38">
        <f t="shared" si="20"/>
        <v>22150.1298</v>
      </c>
      <c r="U27" s="38">
        <v>86868.79280000001</v>
      </c>
      <c r="V27" s="38">
        <v>138818.08170000004</v>
      </c>
      <c r="W27" s="38">
        <f t="shared" si="10"/>
        <v>728241.3835</v>
      </c>
      <c r="X27" s="39">
        <f t="shared" si="11"/>
        <v>33.12235641</v>
      </c>
      <c r="AB27" s="36"/>
      <c r="AC27" s="30"/>
    </row>
    <row r="28" ht="12.75" customHeight="1">
      <c r="A28" s="37" t="s">
        <v>28</v>
      </c>
      <c r="B28" s="38">
        <f t="shared" ref="B28:T28" si="21">SUM(B124:B126)</f>
        <v>6.33</v>
      </c>
      <c r="C28" s="38">
        <f t="shared" si="21"/>
        <v>103.77</v>
      </c>
      <c r="D28" s="38">
        <f t="shared" si="21"/>
        <v>18.06</v>
      </c>
      <c r="E28" s="38">
        <f t="shared" si="21"/>
        <v>5.09</v>
      </c>
      <c r="F28" s="38">
        <f t="shared" si="21"/>
        <v>3.42</v>
      </c>
      <c r="G28" s="38">
        <f t="shared" si="21"/>
        <v>85.23</v>
      </c>
      <c r="H28" s="38">
        <f t="shared" si="21"/>
        <v>574.37</v>
      </c>
      <c r="I28" s="38">
        <f t="shared" si="21"/>
        <v>5.12</v>
      </c>
      <c r="J28" s="38">
        <f t="shared" si="21"/>
        <v>6.96</v>
      </c>
      <c r="K28" s="38">
        <f t="shared" si="21"/>
        <v>71.85</v>
      </c>
      <c r="L28" s="38">
        <f t="shared" si="21"/>
        <v>1.5827</v>
      </c>
      <c r="M28" s="38">
        <f t="shared" si="21"/>
        <v>1769.8725</v>
      </c>
      <c r="N28" s="38">
        <f t="shared" si="21"/>
        <v>8348.0525</v>
      </c>
      <c r="O28" s="38">
        <f t="shared" si="21"/>
        <v>8.04</v>
      </c>
      <c r="P28" s="38">
        <f t="shared" si="21"/>
        <v>82.255</v>
      </c>
      <c r="Q28" s="38">
        <f t="shared" si="21"/>
        <v>96.94</v>
      </c>
      <c r="R28" s="38">
        <f t="shared" si="21"/>
        <v>2103.944</v>
      </c>
      <c r="S28" s="38">
        <f t="shared" si="21"/>
        <v>8.627</v>
      </c>
      <c r="T28" s="38">
        <f t="shared" si="21"/>
        <v>108.289</v>
      </c>
      <c r="U28" s="38">
        <v>32.741899999999994</v>
      </c>
      <c r="V28" s="38">
        <v>0.04</v>
      </c>
      <c r="W28" s="38">
        <f t="shared" si="10"/>
        <v>13440.5846</v>
      </c>
      <c r="X28" s="39">
        <f t="shared" si="11"/>
        <v>0.6113135611</v>
      </c>
      <c r="AB28" s="36"/>
      <c r="AC28" s="30"/>
    </row>
    <row r="29" ht="12.75" customHeight="1">
      <c r="A29" s="37" t="s">
        <v>29</v>
      </c>
      <c r="B29" s="38">
        <f t="shared" ref="B29:T29" si="22">SUM(B127:B128)</f>
        <v>4118.79</v>
      </c>
      <c r="C29" s="38">
        <f t="shared" si="22"/>
        <v>12872.15</v>
      </c>
      <c r="D29" s="38">
        <f t="shared" si="22"/>
        <v>8940.92</v>
      </c>
      <c r="E29" s="38">
        <f t="shared" si="22"/>
        <v>1445</v>
      </c>
      <c r="F29" s="38">
        <f t="shared" si="22"/>
        <v>16132.07</v>
      </c>
      <c r="G29" s="38">
        <f t="shared" si="22"/>
        <v>3289.07</v>
      </c>
      <c r="H29" s="38">
        <f t="shared" si="22"/>
        <v>11366.67</v>
      </c>
      <c r="I29" s="38">
        <f t="shared" si="22"/>
        <v>5460</v>
      </c>
      <c r="J29" s="38">
        <f t="shared" si="22"/>
        <v>12519.38</v>
      </c>
      <c r="K29" s="38">
        <f t="shared" si="22"/>
        <v>7500.51</v>
      </c>
      <c r="L29" s="38">
        <f t="shared" si="22"/>
        <v>2584.7725</v>
      </c>
      <c r="M29" s="38">
        <f t="shared" si="22"/>
        <v>10978.8291</v>
      </c>
      <c r="N29" s="38">
        <f t="shared" si="22"/>
        <v>13254.476</v>
      </c>
      <c r="O29" s="38">
        <f t="shared" si="22"/>
        <v>2261.2316</v>
      </c>
      <c r="P29" s="38">
        <f t="shared" si="22"/>
        <v>177961.5887</v>
      </c>
      <c r="Q29" s="38">
        <f t="shared" si="22"/>
        <v>4325.2345</v>
      </c>
      <c r="R29" s="38">
        <f t="shared" si="22"/>
        <v>7122.8031</v>
      </c>
      <c r="S29" s="38">
        <f t="shared" si="22"/>
        <v>11089.9472</v>
      </c>
      <c r="T29" s="38">
        <f t="shared" si="22"/>
        <v>2617.1656</v>
      </c>
      <c r="U29" s="38">
        <v>11811.9817</v>
      </c>
      <c r="V29" s="38">
        <v>42218.775499999974</v>
      </c>
      <c r="W29" s="38">
        <f t="shared" si="10"/>
        <v>369871.3655</v>
      </c>
      <c r="X29" s="39">
        <f t="shared" si="11"/>
        <v>16.82273415</v>
      </c>
      <c r="AB29" s="36"/>
      <c r="AC29" s="30"/>
    </row>
    <row r="30" ht="12.75" customHeight="1">
      <c r="A30" s="37" t="s">
        <v>14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>
        <v>2462.83</v>
      </c>
      <c r="W30" s="38"/>
      <c r="X30" s="38"/>
      <c r="AB30" s="36"/>
      <c r="AC30" s="30"/>
    </row>
    <row r="31" ht="12.75" customHeight="1">
      <c r="A31" s="27" t="s">
        <v>30</v>
      </c>
      <c r="B31" s="28">
        <f t="shared" ref="B31:U31" si="23">SUM(B17:B29)</f>
        <v>41987.73</v>
      </c>
      <c r="C31" s="28">
        <f t="shared" si="23"/>
        <v>50687.29</v>
      </c>
      <c r="D31" s="28">
        <f t="shared" si="23"/>
        <v>65300.08</v>
      </c>
      <c r="E31" s="28">
        <f t="shared" si="23"/>
        <v>19322.21</v>
      </c>
      <c r="F31" s="28">
        <f t="shared" si="23"/>
        <v>43384.1</v>
      </c>
      <c r="G31" s="28">
        <f t="shared" si="23"/>
        <v>42036.61</v>
      </c>
      <c r="H31" s="28">
        <f t="shared" si="23"/>
        <v>64222.52</v>
      </c>
      <c r="I31" s="28">
        <f t="shared" si="23"/>
        <v>58364.12</v>
      </c>
      <c r="J31" s="28">
        <f t="shared" si="23"/>
        <v>47035.46</v>
      </c>
      <c r="K31" s="28">
        <f t="shared" si="23"/>
        <v>90279.37</v>
      </c>
      <c r="L31" s="28">
        <f t="shared" si="23"/>
        <v>17108.9508</v>
      </c>
      <c r="M31" s="28">
        <f t="shared" si="23"/>
        <v>105992.2439</v>
      </c>
      <c r="N31" s="28">
        <f t="shared" si="23"/>
        <v>128654.4052</v>
      </c>
      <c r="O31" s="28">
        <f t="shared" si="23"/>
        <v>42096.7069</v>
      </c>
      <c r="P31" s="28">
        <f t="shared" si="23"/>
        <v>570197.3942</v>
      </c>
      <c r="Q31" s="28">
        <f t="shared" si="23"/>
        <v>39554.0037</v>
      </c>
      <c r="R31" s="41">
        <f t="shared" si="23"/>
        <v>80064.188</v>
      </c>
      <c r="S31" s="41">
        <f t="shared" si="23"/>
        <v>102291.6652</v>
      </c>
      <c r="T31" s="41">
        <f t="shared" si="23"/>
        <v>35622.8841</v>
      </c>
      <c r="U31" s="41">
        <f t="shared" si="23"/>
        <v>125335.082</v>
      </c>
      <c r="V31" s="41">
        <f>SUM(V17:V30)</f>
        <v>429103.0056</v>
      </c>
      <c r="W31" s="41">
        <f>SUM(B31:V31)</f>
        <v>2198640.02</v>
      </c>
      <c r="X31" s="29">
        <f>(W31/W$31)*100</f>
        <v>100</v>
      </c>
      <c r="Y31" s="19"/>
      <c r="AB31" s="36"/>
      <c r="AC31" s="30"/>
    </row>
    <row r="32" ht="12.75" customHeight="1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>
        <f>SUM(B32:N32)</f>
        <v>0</v>
      </c>
    </row>
    <row r="33" ht="12.75" customHeight="1">
      <c r="A33" s="32" t="s">
        <v>31</v>
      </c>
      <c r="B33" s="13">
        <v>2003.0</v>
      </c>
      <c r="C33" s="13">
        <v>2004.0</v>
      </c>
      <c r="D33" s="13">
        <v>2005.0</v>
      </c>
      <c r="E33" s="13">
        <v>2006.0</v>
      </c>
      <c r="F33" s="13">
        <v>2007.0</v>
      </c>
      <c r="G33" s="13">
        <v>2008.0</v>
      </c>
      <c r="H33" s="13">
        <v>2009.0</v>
      </c>
      <c r="I33" s="13">
        <v>2010.0</v>
      </c>
      <c r="J33" s="13">
        <v>2011.0</v>
      </c>
      <c r="K33" s="13">
        <v>2012.0</v>
      </c>
      <c r="L33" s="13">
        <v>2013.0</v>
      </c>
      <c r="M33" s="13">
        <v>2014.0</v>
      </c>
      <c r="N33" s="13">
        <v>2015.0</v>
      </c>
      <c r="O33" s="13">
        <v>2016.0</v>
      </c>
      <c r="P33" s="13">
        <v>2017.0</v>
      </c>
      <c r="Q33" s="13">
        <v>2018.0</v>
      </c>
      <c r="R33" s="13">
        <v>2019.0</v>
      </c>
      <c r="S33" s="13">
        <v>2020.0</v>
      </c>
      <c r="T33" s="13">
        <v>2021.0</v>
      </c>
      <c r="U33" s="13">
        <v>2022.0</v>
      </c>
      <c r="V33" s="13">
        <v>2023.0</v>
      </c>
      <c r="W33" s="13" t="s">
        <v>8</v>
      </c>
      <c r="X33" s="32" t="s">
        <v>9</v>
      </c>
    </row>
    <row r="34" ht="12.75" customHeight="1">
      <c r="A34" s="33" t="s">
        <v>32</v>
      </c>
      <c r="B34" s="34">
        <v>17.28</v>
      </c>
      <c r="C34" s="34">
        <v>155.15</v>
      </c>
      <c r="D34" s="34">
        <v>49.06</v>
      </c>
      <c r="E34" s="34">
        <v>415.84</v>
      </c>
      <c r="F34" s="34">
        <v>24.51</v>
      </c>
      <c r="G34" s="34">
        <v>62.92</v>
      </c>
      <c r="H34" s="34">
        <v>6.61</v>
      </c>
      <c r="I34" s="34">
        <v>61.18</v>
      </c>
      <c r="J34" s="34">
        <v>271.5</v>
      </c>
      <c r="K34" s="16">
        <v>31.05</v>
      </c>
      <c r="L34" s="17">
        <v>21.92</v>
      </c>
      <c r="M34" s="17">
        <v>220.68</v>
      </c>
      <c r="N34" s="17">
        <v>20.189999999999998</v>
      </c>
      <c r="O34" s="17">
        <v>35.980000000000004</v>
      </c>
      <c r="P34" s="17">
        <v>8.930000000000001</v>
      </c>
      <c r="Q34" s="17">
        <v>8.674999999999999</v>
      </c>
      <c r="R34" s="17">
        <v>35.68</v>
      </c>
      <c r="S34" s="17">
        <v>19.36</v>
      </c>
      <c r="T34" s="17">
        <v>11.24</v>
      </c>
      <c r="U34" s="17">
        <v>15.26</v>
      </c>
      <c r="V34" s="17">
        <v>23.65</v>
      </c>
      <c r="W34" s="17">
        <f t="shared" ref="W34:W49" si="24">SUM(B34:V34)</f>
        <v>1516.665</v>
      </c>
      <c r="X34" s="35">
        <f t="shared" ref="X34:X128" si="25">(W34/W$130)*100</f>
        <v>0.06898196096</v>
      </c>
    </row>
    <row r="35" ht="12.75" customHeight="1">
      <c r="A35" s="37" t="s">
        <v>33</v>
      </c>
      <c r="B35" s="38">
        <v>189.85</v>
      </c>
      <c r="C35" s="38">
        <v>183.83</v>
      </c>
      <c r="D35" s="38">
        <v>124.66</v>
      </c>
      <c r="E35" s="38">
        <v>221.19</v>
      </c>
      <c r="F35" s="38">
        <v>78.49</v>
      </c>
      <c r="G35" s="38">
        <v>547.28</v>
      </c>
      <c r="H35" s="38">
        <v>121.8</v>
      </c>
      <c r="I35" s="38">
        <v>193.32</v>
      </c>
      <c r="J35" s="38">
        <v>42.89</v>
      </c>
      <c r="K35" s="22">
        <v>117.86</v>
      </c>
      <c r="L35" s="23">
        <v>105.66999999999999</v>
      </c>
      <c r="M35" s="23">
        <v>666.8800000000001</v>
      </c>
      <c r="N35" s="23">
        <v>125.58500000000001</v>
      </c>
      <c r="O35" s="23">
        <v>137.39</v>
      </c>
      <c r="P35" s="23">
        <v>42.184000000000005</v>
      </c>
      <c r="Q35" s="23">
        <v>192.45999999999998</v>
      </c>
      <c r="R35" s="23">
        <v>252.38499999999993</v>
      </c>
      <c r="S35" s="23">
        <v>239.51299999999995</v>
      </c>
      <c r="T35" s="23">
        <v>178.78300000000004</v>
      </c>
      <c r="U35" s="23">
        <v>237.30000000000004</v>
      </c>
      <c r="V35" s="23">
        <v>495.518</v>
      </c>
      <c r="W35" s="23">
        <f t="shared" si="24"/>
        <v>4494.838</v>
      </c>
      <c r="X35" s="39">
        <f t="shared" si="25"/>
        <v>0.2044371957</v>
      </c>
    </row>
    <row r="36" ht="12.75" customHeight="1">
      <c r="A36" s="37" t="s">
        <v>34</v>
      </c>
      <c r="B36" s="38"/>
      <c r="C36" s="38">
        <v>23.39</v>
      </c>
      <c r="D36" s="38">
        <v>11.93</v>
      </c>
      <c r="E36" s="38">
        <v>2.01</v>
      </c>
      <c r="F36" s="38">
        <v>6.02</v>
      </c>
      <c r="G36" s="38">
        <v>15.39</v>
      </c>
      <c r="H36" s="38">
        <v>1.98</v>
      </c>
      <c r="I36" s="38">
        <v>17.63</v>
      </c>
      <c r="J36" s="38"/>
      <c r="K36" s="22">
        <v>0.03</v>
      </c>
      <c r="L36" s="23">
        <v>4.0</v>
      </c>
      <c r="M36" s="23">
        <v>77.274</v>
      </c>
      <c r="N36" s="23">
        <v>14.41</v>
      </c>
      <c r="O36" s="23">
        <v>9.5</v>
      </c>
      <c r="P36" s="23"/>
      <c r="Q36" s="23">
        <v>3.14</v>
      </c>
      <c r="R36" s="23">
        <v>52.849999999999994</v>
      </c>
      <c r="S36" s="23">
        <v>0.005</v>
      </c>
      <c r="T36" s="23">
        <v>33.91</v>
      </c>
      <c r="U36" s="23"/>
      <c r="V36" s="23">
        <v>9.466000000000001</v>
      </c>
      <c r="W36" s="23">
        <f t="shared" si="24"/>
        <v>282.935</v>
      </c>
      <c r="X36" s="39">
        <f t="shared" si="25"/>
        <v>0.01286863686</v>
      </c>
    </row>
    <row r="37" ht="12.75" customHeight="1">
      <c r="A37" s="37" t="s">
        <v>35</v>
      </c>
      <c r="B37" s="38">
        <v>14.23</v>
      </c>
      <c r="C37" s="38">
        <v>20.42</v>
      </c>
      <c r="D37" s="38">
        <v>29.11</v>
      </c>
      <c r="E37" s="38">
        <v>7.31</v>
      </c>
      <c r="F37" s="38">
        <v>11.92</v>
      </c>
      <c r="G37" s="38">
        <v>0.5</v>
      </c>
      <c r="H37" s="38">
        <v>27.71</v>
      </c>
      <c r="I37" s="38">
        <v>4.15</v>
      </c>
      <c r="J37" s="38">
        <v>1.54</v>
      </c>
      <c r="K37" s="22">
        <v>10.8</v>
      </c>
      <c r="L37" s="23">
        <v>23.490000000000002</v>
      </c>
      <c r="M37" s="23">
        <v>0.32</v>
      </c>
      <c r="N37" s="23">
        <v>22.9</v>
      </c>
      <c r="O37" s="23">
        <v>35.81</v>
      </c>
      <c r="P37" s="23">
        <v>7.8</v>
      </c>
      <c r="Q37" s="23">
        <v>11.0</v>
      </c>
      <c r="R37" s="23">
        <v>51.91</v>
      </c>
      <c r="S37" s="23">
        <v>13.059999999999999</v>
      </c>
      <c r="T37" s="23">
        <v>5.6</v>
      </c>
      <c r="U37" s="23">
        <v>16.11</v>
      </c>
      <c r="V37" s="23">
        <v>0.629</v>
      </c>
      <c r="W37" s="23">
        <f t="shared" si="24"/>
        <v>316.319</v>
      </c>
      <c r="X37" s="39">
        <f t="shared" si="25"/>
        <v>0.01438703004</v>
      </c>
    </row>
    <row r="38" ht="12.75" customHeight="1">
      <c r="A38" s="37" t="s">
        <v>36</v>
      </c>
      <c r="B38" s="38">
        <v>9.23</v>
      </c>
      <c r="C38" s="38">
        <v>6.1</v>
      </c>
      <c r="D38" s="38">
        <v>25.13</v>
      </c>
      <c r="E38" s="38">
        <v>24.34</v>
      </c>
      <c r="F38" s="38">
        <v>1.52</v>
      </c>
      <c r="G38" s="38">
        <v>4.54</v>
      </c>
      <c r="H38" s="38">
        <v>6.38</v>
      </c>
      <c r="I38" s="38">
        <v>63.74</v>
      </c>
      <c r="J38" s="38">
        <v>16.74</v>
      </c>
      <c r="K38" s="22">
        <v>7.99</v>
      </c>
      <c r="L38" s="23">
        <v>113.94</v>
      </c>
      <c r="M38" s="23">
        <v>11.049999999999999</v>
      </c>
      <c r="N38" s="23">
        <v>9.059999999999999</v>
      </c>
      <c r="O38" s="23">
        <v>6.930000000000001</v>
      </c>
      <c r="P38" s="23">
        <v>8.1</v>
      </c>
      <c r="Q38" s="23">
        <v>8.08</v>
      </c>
      <c r="R38" s="23">
        <v>0.79</v>
      </c>
      <c r="S38" s="23">
        <v>9.803</v>
      </c>
      <c r="T38" s="23">
        <v>0.6</v>
      </c>
      <c r="U38" s="23">
        <v>0.16</v>
      </c>
      <c r="V38" s="23">
        <v>14.399999999999999</v>
      </c>
      <c r="W38" s="23">
        <f t="shared" si="24"/>
        <v>348.623</v>
      </c>
      <c r="X38" s="39">
        <f t="shared" si="25"/>
        <v>0.01585630194</v>
      </c>
    </row>
    <row r="39" ht="12.75" customHeight="1">
      <c r="A39" s="37" t="s">
        <v>37</v>
      </c>
      <c r="B39" s="38">
        <v>65.89</v>
      </c>
      <c r="C39" s="38">
        <v>33.17</v>
      </c>
      <c r="D39" s="38">
        <v>278.49</v>
      </c>
      <c r="E39" s="38">
        <v>162.47</v>
      </c>
      <c r="F39" s="38">
        <v>97.46</v>
      </c>
      <c r="G39" s="38">
        <v>80.37</v>
      </c>
      <c r="H39" s="38">
        <v>110.83</v>
      </c>
      <c r="I39" s="38">
        <v>90.92</v>
      </c>
      <c r="J39" s="38">
        <v>28.07</v>
      </c>
      <c r="K39" s="22">
        <v>52.67</v>
      </c>
      <c r="L39" s="23">
        <v>45.669999999999995</v>
      </c>
      <c r="M39" s="23">
        <v>53.654999999999994</v>
      </c>
      <c r="N39" s="23">
        <v>29.431000000000004</v>
      </c>
      <c r="O39" s="23">
        <v>180.335</v>
      </c>
      <c r="P39" s="23">
        <v>27.694</v>
      </c>
      <c r="Q39" s="23">
        <v>52.620000000000005</v>
      </c>
      <c r="R39" s="23">
        <v>31.78</v>
      </c>
      <c r="S39" s="23">
        <v>131.32890000000003</v>
      </c>
      <c r="T39" s="23">
        <v>112.49799999999999</v>
      </c>
      <c r="U39" s="23">
        <v>56.84400000000001</v>
      </c>
      <c r="V39" s="23">
        <v>86.03999999999999</v>
      </c>
      <c r="W39" s="23">
        <f t="shared" si="24"/>
        <v>1808.2359</v>
      </c>
      <c r="X39" s="39">
        <f t="shared" si="25"/>
        <v>0.08224338154</v>
      </c>
    </row>
    <row r="40" ht="12.75" customHeight="1">
      <c r="A40" s="37" t="s">
        <v>38</v>
      </c>
      <c r="B40" s="38">
        <v>3.0</v>
      </c>
      <c r="C40" s="38">
        <v>10.04</v>
      </c>
      <c r="D40" s="38">
        <v>0.82</v>
      </c>
      <c r="E40" s="38">
        <v>69.68</v>
      </c>
      <c r="F40" s="38">
        <v>1.27</v>
      </c>
      <c r="G40" s="38">
        <v>38.25</v>
      </c>
      <c r="H40" s="38">
        <v>29.59</v>
      </c>
      <c r="I40" s="38">
        <v>0.04</v>
      </c>
      <c r="J40" s="38"/>
      <c r="K40" s="22">
        <v>1.21</v>
      </c>
      <c r="L40" s="23">
        <v>4.29</v>
      </c>
      <c r="M40" s="23">
        <v>3.83</v>
      </c>
      <c r="N40" s="23">
        <v>0.05</v>
      </c>
      <c r="O40" s="23">
        <v>4.17</v>
      </c>
      <c r="P40" s="23">
        <v>396.42999999999995</v>
      </c>
      <c r="Q40" s="23">
        <v>8.9</v>
      </c>
      <c r="R40" s="23">
        <v>46.84</v>
      </c>
      <c r="S40" s="23">
        <v>0.3</v>
      </c>
      <c r="T40" s="23">
        <v>3.3</v>
      </c>
      <c r="U40" s="23"/>
      <c r="V40" s="23">
        <v>0.822</v>
      </c>
      <c r="W40" s="23">
        <f t="shared" si="24"/>
        <v>622.832</v>
      </c>
      <c r="X40" s="39">
        <f t="shared" si="25"/>
        <v>0.02832805709</v>
      </c>
    </row>
    <row r="41" ht="12.75" customHeight="1">
      <c r="A41" s="37" t="s">
        <v>39</v>
      </c>
      <c r="B41" s="38"/>
      <c r="C41" s="38">
        <v>2.26</v>
      </c>
      <c r="D41" s="38">
        <v>0.08</v>
      </c>
      <c r="E41" s="38">
        <v>13.69</v>
      </c>
      <c r="F41" s="38">
        <v>3.98</v>
      </c>
      <c r="G41" s="38">
        <v>26.46</v>
      </c>
      <c r="H41" s="38">
        <v>7.08</v>
      </c>
      <c r="I41" s="38">
        <v>0.8</v>
      </c>
      <c r="J41" s="38">
        <v>44.65</v>
      </c>
      <c r="K41" s="22">
        <v>0.0</v>
      </c>
      <c r="L41" s="23">
        <v>35.39</v>
      </c>
      <c r="M41" s="23">
        <v>17.45</v>
      </c>
      <c r="N41" s="23">
        <v>15.409999999999998</v>
      </c>
      <c r="O41" s="23">
        <v>9.4225</v>
      </c>
      <c r="P41" s="23">
        <v>24.119999999999997</v>
      </c>
      <c r="Q41" s="23">
        <v>4.26</v>
      </c>
      <c r="R41" s="23">
        <v>7.51</v>
      </c>
      <c r="S41" s="23">
        <v>2.883</v>
      </c>
      <c r="T41" s="23">
        <v>12.848</v>
      </c>
      <c r="U41" s="23">
        <v>8.77</v>
      </c>
      <c r="V41" s="23">
        <v>1.9500000000000002</v>
      </c>
      <c r="W41" s="23">
        <f t="shared" si="24"/>
        <v>239.0135</v>
      </c>
      <c r="X41" s="39">
        <f t="shared" si="25"/>
        <v>0.01087097014</v>
      </c>
    </row>
    <row r="42" ht="12.75" customHeight="1">
      <c r="A42" s="37" t="s">
        <v>40</v>
      </c>
      <c r="B42" s="38">
        <v>35.41</v>
      </c>
      <c r="C42" s="38">
        <v>314.85</v>
      </c>
      <c r="D42" s="38">
        <v>3.48</v>
      </c>
      <c r="E42" s="38">
        <v>12.04</v>
      </c>
      <c r="F42" s="38">
        <v>4.87</v>
      </c>
      <c r="G42" s="38">
        <v>30.07</v>
      </c>
      <c r="H42" s="38">
        <v>7.53</v>
      </c>
      <c r="I42" s="38">
        <v>220.16</v>
      </c>
      <c r="J42" s="38">
        <v>22.4</v>
      </c>
      <c r="K42" s="22">
        <v>8.64</v>
      </c>
      <c r="L42" s="23">
        <v>45.709999999999994</v>
      </c>
      <c r="M42" s="23">
        <v>10.516</v>
      </c>
      <c r="N42" s="23">
        <v>28.13</v>
      </c>
      <c r="O42" s="23">
        <v>11.49</v>
      </c>
      <c r="P42" s="23">
        <v>4.4799999999999995</v>
      </c>
      <c r="Q42" s="23">
        <v>83.25999999999999</v>
      </c>
      <c r="R42" s="23">
        <v>11.709999999999999</v>
      </c>
      <c r="S42" s="23">
        <v>1.315</v>
      </c>
      <c r="T42" s="23">
        <v>39.80499999999999</v>
      </c>
      <c r="U42" s="23">
        <v>7.6</v>
      </c>
      <c r="V42" s="23">
        <v>3.8200000000000003</v>
      </c>
      <c r="W42" s="23">
        <f t="shared" si="24"/>
        <v>907.286</v>
      </c>
      <c r="X42" s="39">
        <f t="shared" si="25"/>
        <v>0.04126578212</v>
      </c>
    </row>
    <row r="43" ht="12.75" customHeight="1">
      <c r="A43" s="37" t="s">
        <v>41</v>
      </c>
      <c r="B43" s="38">
        <v>17.19</v>
      </c>
      <c r="C43" s="38">
        <v>25.73</v>
      </c>
      <c r="D43" s="38">
        <v>35.22</v>
      </c>
      <c r="E43" s="38">
        <v>25.68</v>
      </c>
      <c r="F43" s="38">
        <v>24.8</v>
      </c>
      <c r="G43" s="38">
        <v>108.87</v>
      </c>
      <c r="H43" s="38">
        <v>367.98</v>
      </c>
      <c r="I43" s="38">
        <v>72.31</v>
      </c>
      <c r="J43" s="38">
        <v>74.52</v>
      </c>
      <c r="K43" s="22">
        <v>49.39</v>
      </c>
      <c r="L43" s="23">
        <v>440.33500000000004</v>
      </c>
      <c r="M43" s="23">
        <v>2235.3</v>
      </c>
      <c r="N43" s="23">
        <v>1165.9892</v>
      </c>
      <c r="O43" s="23">
        <v>2294.7981999999997</v>
      </c>
      <c r="P43" s="23">
        <v>2322.6689999999994</v>
      </c>
      <c r="Q43" s="23">
        <v>66.93</v>
      </c>
      <c r="R43" s="23">
        <v>270.28000000000003</v>
      </c>
      <c r="S43" s="23">
        <v>408.6349999999998</v>
      </c>
      <c r="T43" s="23">
        <v>825.431</v>
      </c>
      <c r="U43" s="23">
        <v>229.85999999999999</v>
      </c>
      <c r="V43" s="23">
        <v>276.45279999999985</v>
      </c>
      <c r="W43" s="23">
        <f t="shared" si="24"/>
        <v>11338.3702</v>
      </c>
      <c r="X43" s="39">
        <f t="shared" si="25"/>
        <v>0.5156992549</v>
      </c>
    </row>
    <row r="44" ht="12.75" customHeight="1">
      <c r="A44" s="37" t="s">
        <v>42</v>
      </c>
      <c r="B44" s="38">
        <v>5.95</v>
      </c>
      <c r="C44" s="38">
        <v>0.5</v>
      </c>
      <c r="D44" s="38">
        <v>1.28</v>
      </c>
      <c r="E44" s="38"/>
      <c r="F44" s="38">
        <v>15.12</v>
      </c>
      <c r="G44" s="38">
        <v>17.45</v>
      </c>
      <c r="H44" s="38">
        <v>1.63</v>
      </c>
      <c r="I44" s="38">
        <v>0.3</v>
      </c>
      <c r="J44" s="38">
        <v>2.74</v>
      </c>
      <c r="K44" s="22">
        <v>1.64</v>
      </c>
      <c r="L44" s="23">
        <v>33.041599999999995</v>
      </c>
      <c r="M44" s="23">
        <v>9.077000000000002</v>
      </c>
      <c r="N44" s="23"/>
      <c r="O44" s="23">
        <v>15.57</v>
      </c>
      <c r="P44" s="23">
        <v>0.972</v>
      </c>
      <c r="Q44" s="23">
        <v>1.92</v>
      </c>
      <c r="R44" s="23">
        <v>7.83</v>
      </c>
      <c r="S44" s="23">
        <v>9.479999999999999</v>
      </c>
      <c r="T44" s="23">
        <v>6.809999999999999</v>
      </c>
      <c r="U44" s="23">
        <v>3.39</v>
      </c>
      <c r="V44" s="23">
        <v>2.17</v>
      </c>
      <c r="W44" s="23">
        <f t="shared" si="24"/>
        <v>136.8706</v>
      </c>
      <c r="X44" s="39">
        <f t="shared" si="25"/>
        <v>0.006225239183</v>
      </c>
    </row>
    <row r="45" ht="12.75" customHeight="1">
      <c r="A45" s="37" t="s">
        <v>43</v>
      </c>
      <c r="B45" s="38">
        <v>1.0</v>
      </c>
      <c r="C45" s="38">
        <v>5.15</v>
      </c>
      <c r="D45" s="38">
        <v>8.55</v>
      </c>
      <c r="E45" s="38">
        <v>0.3</v>
      </c>
      <c r="F45" s="38">
        <v>1.4</v>
      </c>
      <c r="G45" s="38">
        <v>5.11</v>
      </c>
      <c r="H45" s="38">
        <v>0.18</v>
      </c>
      <c r="I45" s="38">
        <v>0.4</v>
      </c>
      <c r="J45" s="38">
        <v>3.1</v>
      </c>
      <c r="K45" s="22">
        <v>8.83</v>
      </c>
      <c r="L45" s="23">
        <v>0.01</v>
      </c>
      <c r="M45" s="23">
        <v>12.88</v>
      </c>
      <c r="N45" s="23">
        <v>11.035000000000002</v>
      </c>
      <c r="O45" s="23">
        <v>22.360000000000003</v>
      </c>
      <c r="P45" s="23">
        <v>1.02</v>
      </c>
      <c r="Q45" s="23">
        <v>2.05</v>
      </c>
      <c r="R45" s="23">
        <v>5.2700000000000005</v>
      </c>
      <c r="S45" s="23">
        <v>11.23</v>
      </c>
      <c r="T45" s="23">
        <v>46.519999999999996</v>
      </c>
      <c r="U45" s="23">
        <v>2.04</v>
      </c>
      <c r="V45" s="23">
        <v>28.100000000000005</v>
      </c>
      <c r="W45" s="23">
        <f t="shared" si="24"/>
        <v>176.535</v>
      </c>
      <c r="X45" s="39">
        <f t="shared" si="25"/>
        <v>0.008029281666</v>
      </c>
    </row>
    <row r="46" ht="12.75" customHeight="1">
      <c r="A46" s="37" t="s">
        <v>44</v>
      </c>
      <c r="B46" s="38">
        <v>0.04</v>
      </c>
      <c r="C46" s="38"/>
      <c r="D46" s="38">
        <v>0.01</v>
      </c>
      <c r="E46" s="38">
        <v>25.8</v>
      </c>
      <c r="F46" s="38">
        <v>2.12</v>
      </c>
      <c r="G46" s="38"/>
      <c r="H46" s="38">
        <v>13.4</v>
      </c>
      <c r="I46" s="38">
        <v>0.01</v>
      </c>
      <c r="J46" s="38"/>
      <c r="K46" s="22">
        <v>0.01</v>
      </c>
      <c r="L46" s="23">
        <v>1.08</v>
      </c>
      <c r="M46" s="23">
        <v>0.26</v>
      </c>
      <c r="N46" s="23"/>
      <c r="O46" s="23">
        <v>4.3</v>
      </c>
      <c r="P46" s="23">
        <v>5.0</v>
      </c>
      <c r="Q46" s="23">
        <v>1.05</v>
      </c>
      <c r="R46" s="23"/>
      <c r="S46" s="23">
        <v>5.0</v>
      </c>
      <c r="T46" s="23">
        <v>1.59</v>
      </c>
      <c r="U46" s="23">
        <v>30.2</v>
      </c>
      <c r="V46" s="23">
        <v>0.2</v>
      </c>
      <c r="W46" s="23">
        <f t="shared" si="24"/>
        <v>90.07</v>
      </c>
      <c r="X46" s="39">
        <f t="shared" si="25"/>
        <v>0.004096623331</v>
      </c>
    </row>
    <row r="47" ht="12.75" customHeight="1">
      <c r="A47" s="37" t="s">
        <v>45</v>
      </c>
      <c r="B47" s="38">
        <v>4.01</v>
      </c>
      <c r="C47" s="38">
        <v>0.3</v>
      </c>
      <c r="D47" s="38">
        <v>9.85</v>
      </c>
      <c r="E47" s="38">
        <v>7.95</v>
      </c>
      <c r="F47" s="38">
        <v>6.62</v>
      </c>
      <c r="G47" s="38">
        <v>42.73</v>
      </c>
      <c r="H47" s="38">
        <v>84.98</v>
      </c>
      <c r="I47" s="38">
        <v>7.83</v>
      </c>
      <c r="J47" s="38">
        <v>2.77</v>
      </c>
      <c r="K47" s="22">
        <v>17.58</v>
      </c>
      <c r="L47" s="23">
        <v>16.903</v>
      </c>
      <c r="M47" s="23">
        <v>200.75000000000003</v>
      </c>
      <c r="N47" s="23">
        <v>30.748</v>
      </c>
      <c r="O47" s="23">
        <v>24.838</v>
      </c>
      <c r="P47" s="23">
        <v>0.81</v>
      </c>
      <c r="Q47" s="23">
        <v>66.13999999999999</v>
      </c>
      <c r="R47" s="23">
        <v>281.79</v>
      </c>
      <c r="S47" s="23">
        <v>20.391000000000002</v>
      </c>
      <c r="T47" s="23">
        <v>220.83599999999998</v>
      </c>
      <c r="U47" s="23">
        <v>58.75999999999999</v>
      </c>
      <c r="V47" s="23">
        <v>15.477999999999998</v>
      </c>
      <c r="W47" s="23">
        <f t="shared" si="24"/>
        <v>1122.064</v>
      </c>
      <c r="X47" s="39">
        <f t="shared" si="25"/>
        <v>0.05103445721</v>
      </c>
    </row>
    <row r="48" ht="12.75" customHeight="1">
      <c r="A48" s="37" t="s">
        <v>46</v>
      </c>
      <c r="B48" s="38"/>
      <c r="C48" s="38"/>
      <c r="D48" s="38">
        <v>82.5</v>
      </c>
      <c r="E48" s="38">
        <v>0.09</v>
      </c>
      <c r="F48" s="38"/>
      <c r="G48" s="38">
        <v>10.5</v>
      </c>
      <c r="H48" s="38">
        <v>0.89</v>
      </c>
      <c r="I48" s="38"/>
      <c r="J48" s="38"/>
      <c r="K48" s="38">
        <v>0.0</v>
      </c>
      <c r="L48" s="38">
        <v>0.3</v>
      </c>
      <c r="M48" s="38"/>
      <c r="N48" s="38"/>
      <c r="O48" s="38"/>
      <c r="P48" s="38">
        <v>91.35</v>
      </c>
      <c r="Q48" s="38">
        <v>13.1</v>
      </c>
      <c r="R48" s="38">
        <v>1.75</v>
      </c>
      <c r="S48" s="38"/>
      <c r="T48" s="38"/>
      <c r="U48" s="38">
        <v>0.74</v>
      </c>
      <c r="V48" s="38">
        <v>1.0</v>
      </c>
      <c r="W48" s="38">
        <f t="shared" si="24"/>
        <v>202.22</v>
      </c>
      <c r="X48" s="39">
        <f t="shared" si="25"/>
        <v>0.00919750383</v>
      </c>
    </row>
    <row r="49" ht="12.75" customHeight="1">
      <c r="A49" s="37" t="s">
        <v>47</v>
      </c>
      <c r="B49" s="38">
        <v>1.51</v>
      </c>
      <c r="C49" s="38">
        <v>154.95</v>
      </c>
      <c r="D49" s="38">
        <v>0.08</v>
      </c>
      <c r="E49" s="38">
        <v>8.5</v>
      </c>
      <c r="F49" s="38">
        <v>19.91</v>
      </c>
      <c r="G49" s="38">
        <v>38.94</v>
      </c>
      <c r="H49" s="38">
        <v>24.05</v>
      </c>
      <c r="I49" s="38"/>
      <c r="J49" s="38">
        <v>0.72</v>
      </c>
      <c r="K49" s="22">
        <v>18.0</v>
      </c>
      <c r="L49" s="23">
        <v>0.9</v>
      </c>
      <c r="M49" s="23">
        <v>1.9000000000000001</v>
      </c>
      <c r="N49" s="23">
        <v>1.6</v>
      </c>
      <c r="O49" s="23">
        <v>7.3</v>
      </c>
      <c r="P49" s="23"/>
      <c r="Q49" s="23">
        <v>7.1</v>
      </c>
      <c r="R49" s="23">
        <v>3.6</v>
      </c>
      <c r="S49" s="23"/>
      <c r="T49" s="23">
        <v>16.26</v>
      </c>
      <c r="U49" s="23">
        <v>4.72</v>
      </c>
      <c r="V49" s="23">
        <v>0.9700000000000001</v>
      </c>
      <c r="W49" s="23">
        <f t="shared" si="24"/>
        <v>311.01</v>
      </c>
      <c r="X49" s="39">
        <f t="shared" si="25"/>
        <v>0.01414556259</v>
      </c>
    </row>
    <row r="50" ht="12.75" customHeight="1">
      <c r="A50" s="37" t="s">
        <v>48</v>
      </c>
      <c r="B50" s="38">
        <v>0.1</v>
      </c>
      <c r="C50" s="38"/>
      <c r="D50" s="38">
        <v>10.0</v>
      </c>
      <c r="E50" s="38"/>
      <c r="F50" s="38"/>
      <c r="G50" s="38">
        <v>0.01</v>
      </c>
      <c r="H50" s="38"/>
      <c r="I50" s="38">
        <v>2.0</v>
      </c>
      <c r="J50" s="38"/>
      <c r="K50" s="38">
        <v>0.0</v>
      </c>
      <c r="L50" s="38">
        <v>2.9</v>
      </c>
      <c r="M50" s="38"/>
      <c r="N50" s="38">
        <v>539.1</v>
      </c>
      <c r="O50" s="38"/>
      <c r="P50" s="38">
        <v>0.6</v>
      </c>
      <c r="Q50" s="38"/>
      <c r="R50" s="38">
        <v>0.51</v>
      </c>
      <c r="S50" s="38">
        <v>1.85</v>
      </c>
      <c r="T50" s="38">
        <v>0.16</v>
      </c>
      <c r="U50" s="38"/>
      <c r="V50" s="38"/>
      <c r="W50" s="38">
        <f>SUM(B50:U50)</f>
        <v>557.23</v>
      </c>
      <c r="X50" s="39">
        <f t="shared" si="25"/>
        <v>0.02534430353</v>
      </c>
    </row>
    <row r="51" ht="12.75" customHeight="1">
      <c r="A51" s="37" t="s">
        <v>49</v>
      </c>
      <c r="B51" s="38">
        <v>1.0</v>
      </c>
      <c r="C51" s="38">
        <v>152.05</v>
      </c>
      <c r="D51" s="38">
        <v>1.8</v>
      </c>
      <c r="E51" s="38">
        <v>76.56</v>
      </c>
      <c r="F51" s="38">
        <v>2.05</v>
      </c>
      <c r="G51" s="38">
        <v>7.11</v>
      </c>
      <c r="H51" s="38">
        <v>80.6</v>
      </c>
      <c r="I51" s="38">
        <v>75.65</v>
      </c>
      <c r="J51" s="38">
        <v>0.2</v>
      </c>
      <c r="K51" s="22">
        <v>1.18</v>
      </c>
      <c r="L51" s="23">
        <v>10.67</v>
      </c>
      <c r="M51" s="23">
        <v>0.85</v>
      </c>
      <c r="N51" s="23">
        <v>4.32</v>
      </c>
      <c r="O51" s="23">
        <v>75.58800000000001</v>
      </c>
      <c r="P51" s="23">
        <v>0.9600000000000001</v>
      </c>
      <c r="Q51" s="23">
        <v>13.315999999999999</v>
      </c>
      <c r="R51" s="23">
        <v>6.51</v>
      </c>
      <c r="S51" s="23">
        <v>5.546</v>
      </c>
      <c r="T51" s="23">
        <v>52.84</v>
      </c>
      <c r="U51" s="23">
        <v>607.5500000000002</v>
      </c>
      <c r="V51" s="23">
        <v>19.7</v>
      </c>
      <c r="W51" s="23">
        <f t="shared" ref="W51:W77" si="26">SUM(B51:V51)</f>
        <v>1196.05</v>
      </c>
      <c r="X51" s="39">
        <f t="shared" si="25"/>
        <v>0.05439953741</v>
      </c>
    </row>
    <row r="52" ht="12.75" customHeight="1">
      <c r="A52" s="37" t="s">
        <v>50</v>
      </c>
      <c r="B52" s="38">
        <v>376.2</v>
      </c>
      <c r="C52" s="38">
        <v>0.55</v>
      </c>
      <c r="D52" s="38">
        <v>3.51</v>
      </c>
      <c r="E52" s="38">
        <v>98.11</v>
      </c>
      <c r="F52" s="38">
        <v>66.81</v>
      </c>
      <c r="G52" s="38">
        <v>23.51</v>
      </c>
      <c r="H52" s="38">
        <v>52.77</v>
      </c>
      <c r="I52" s="38">
        <v>14.47</v>
      </c>
      <c r="J52" s="38">
        <v>28.8</v>
      </c>
      <c r="K52" s="22">
        <v>71.68</v>
      </c>
      <c r="L52" s="23">
        <v>7.740399999999998</v>
      </c>
      <c r="M52" s="23">
        <v>679.2869000000001</v>
      </c>
      <c r="N52" s="23">
        <v>62.09249999999999</v>
      </c>
      <c r="O52" s="23">
        <v>69.3757</v>
      </c>
      <c r="P52" s="23">
        <v>1019.7969999999999</v>
      </c>
      <c r="Q52" s="23">
        <v>82.18010000000002</v>
      </c>
      <c r="R52" s="23">
        <v>70.62</v>
      </c>
      <c r="S52" s="23">
        <v>725.3444</v>
      </c>
      <c r="T52" s="23">
        <v>663.3765999999998</v>
      </c>
      <c r="U52" s="23">
        <v>232.6259</v>
      </c>
      <c r="V52" s="23">
        <v>616.403</v>
      </c>
      <c r="W52" s="23">
        <f t="shared" si="26"/>
        <v>4965.2525</v>
      </c>
      <c r="X52" s="39">
        <f t="shared" si="25"/>
        <v>0.2258328992</v>
      </c>
    </row>
    <row r="53" ht="12.75" customHeight="1">
      <c r="A53" s="37" t="s">
        <v>51</v>
      </c>
      <c r="B53" s="38">
        <v>0.8</v>
      </c>
      <c r="C53" s="38"/>
      <c r="D53" s="38">
        <v>0.12</v>
      </c>
      <c r="E53" s="38">
        <v>25.02</v>
      </c>
      <c r="F53" s="38">
        <v>0.4</v>
      </c>
      <c r="G53" s="38">
        <v>0.07</v>
      </c>
      <c r="H53" s="38">
        <v>1.09</v>
      </c>
      <c r="I53" s="38">
        <v>15.03</v>
      </c>
      <c r="J53" s="38">
        <v>8.16</v>
      </c>
      <c r="K53" s="22">
        <v>0.63</v>
      </c>
      <c r="L53" s="23">
        <v>12.542499999999997</v>
      </c>
      <c r="M53" s="23">
        <v>24.5519</v>
      </c>
      <c r="N53" s="23">
        <v>1.3175000000000001</v>
      </c>
      <c r="O53" s="23">
        <v>14.950999999999999</v>
      </c>
      <c r="P53" s="23">
        <v>14.6609</v>
      </c>
      <c r="Q53" s="23">
        <v>0.10250000000000001</v>
      </c>
      <c r="R53" s="23">
        <v>241.0925</v>
      </c>
      <c r="S53" s="23">
        <v>4.648000000000001</v>
      </c>
      <c r="T53" s="23">
        <v>0.228</v>
      </c>
      <c r="U53" s="23">
        <v>25.261400000000005</v>
      </c>
      <c r="V53" s="23">
        <v>57.831</v>
      </c>
      <c r="W53" s="23">
        <f t="shared" si="26"/>
        <v>448.5072</v>
      </c>
      <c r="X53" s="39">
        <f t="shared" si="25"/>
        <v>0.0203993012</v>
      </c>
    </row>
    <row r="54" ht="12.75" customHeight="1">
      <c r="A54" s="37" t="s">
        <v>52</v>
      </c>
      <c r="B54" s="38">
        <v>0.2</v>
      </c>
      <c r="C54" s="38">
        <v>6.61</v>
      </c>
      <c r="D54" s="38">
        <v>0.53</v>
      </c>
      <c r="E54" s="38">
        <v>4.01</v>
      </c>
      <c r="F54" s="38">
        <v>13.51</v>
      </c>
      <c r="G54" s="38">
        <v>3.31</v>
      </c>
      <c r="H54" s="38">
        <v>0.62</v>
      </c>
      <c r="I54" s="38">
        <v>10.2</v>
      </c>
      <c r="J54" s="38">
        <v>7.43</v>
      </c>
      <c r="K54" s="22">
        <v>54.11</v>
      </c>
      <c r="L54" s="23">
        <v>32.56</v>
      </c>
      <c r="M54" s="23">
        <v>4.909999999999999</v>
      </c>
      <c r="N54" s="23">
        <v>12.98</v>
      </c>
      <c r="O54" s="23">
        <v>20.645100000000003</v>
      </c>
      <c r="P54" s="23">
        <v>13.510000000000002</v>
      </c>
      <c r="Q54" s="23">
        <v>8.860000000000001</v>
      </c>
      <c r="R54" s="23">
        <v>236.14999999999998</v>
      </c>
      <c r="S54" s="23">
        <v>24.54</v>
      </c>
      <c r="T54" s="23">
        <v>7.0600000000000005</v>
      </c>
      <c r="U54" s="23">
        <v>7.045</v>
      </c>
      <c r="V54" s="23">
        <v>6253.5335000000005</v>
      </c>
      <c r="W54" s="23">
        <f t="shared" si="26"/>
        <v>6722.3236</v>
      </c>
      <c r="X54" s="39">
        <f t="shared" si="25"/>
        <v>0.3057491695</v>
      </c>
    </row>
    <row r="55" ht="12.75" customHeight="1">
      <c r="A55" s="37" t="s">
        <v>53</v>
      </c>
      <c r="B55" s="38">
        <v>6.0</v>
      </c>
      <c r="C55" s="38">
        <v>2.11</v>
      </c>
      <c r="D55" s="38">
        <v>54.11</v>
      </c>
      <c r="E55" s="38">
        <v>6.15</v>
      </c>
      <c r="F55" s="38">
        <v>1813.2</v>
      </c>
      <c r="G55" s="38">
        <v>43.13</v>
      </c>
      <c r="H55" s="38">
        <v>20.72</v>
      </c>
      <c r="I55" s="38">
        <v>23.81</v>
      </c>
      <c r="J55" s="38">
        <v>11.7</v>
      </c>
      <c r="K55" s="22">
        <v>13.04</v>
      </c>
      <c r="L55" s="23">
        <v>0.9</v>
      </c>
      <c r="M55" s="23">
        <v>52.44</v>
      </c>
      <c r="N55" s="23">
        <v>119.93750000000001</v>
      </c>
      <c r="O55" s="23">
        <v>50.894999999999996</v>
      </c>
      <c r="P55" s="23">
        <v>254.56</v>
      </c>
      <c r="Q55" s="23">
        <v>228.798</v>
      </c>
      <c r="R55" s="23">
        <v>104.19999999999999</v>
      </c>
      <c r="S55" s="23">
        <v>291.94</v>
      </c>
      <c r="T55" s="23">
        <v>69.52000000000001</v>
      </c>
      <c r="U55" s="23">
        <v>6.3100000000000005</v>
      </c>
      <c r="V55" s="23">
        <v>58.74100000000001</v>
      </c>
      <c r="W55" s="23">
        <f t="shared" si="26"/>
        <v>3232.2115</v>
      </c>
      <c r="X55" s="39">
        <f t="shared" si="25"/>
        <v>0.1470095819</v>
      </c>
    </row>
    <row r="56" ht="12.75" customHeight="1">
      <c r="A56" s="42" t="s">
        <v>54</v>
      </c>
      <c r="B56" s="43">
        <v>2.02</v>
      </c>
      <c r="C56" s="43">
        <v>2.51</v>
      </c>
      <c r="D56" s="43">
        <v>4.0</v>
      </c>
      <c r="E56" s="43">
        <v>115.16</v>
      </c>
      <c r="F56" s="43">
        <v>213.35</v>
      </c>
      <c r="G56" s="43">
        <v>12.05</v>
      </c>
      <c r="H56" s="43">
        <v>286.95</v>
      </c>
      <c r="I56" s="43">
        <v>0.72</v>
      </c>
      <c r="J56" s="43">
        <v>21.3</v>
      </c>
      <c r="K56" s="44">
        <v>170.8</v>
      </c>
      <c r="L56" s="45">
        <v>2.8274999999999997</v>
      </c>
      <c r="M56" s="45">
        <v>1.3</v>
      </c>
      <c r="N56" s="45"/>
      <c r="O56" s="45">
        <v>2.4006000000000003</v>
      </c>
      <c r="P56" s="45">
        <v>0.81</v>
      </c>
      <c r="Q56" s="45">
        <v>276.01</v>
      </c>
      <c r="R56" s="45">
        <v>5.6</v>
      </c>
      <c r="S56" s="45">
        <v>763.3199999999999</v>
      </c>
      <c r="T56" s="45">
        <v>1.9100000000000001</v>
      </c>
      <c r="U56" s="45">
        <v>5.02</v>
      </c>
      <c r="V56" s="45">
        <v>78.97</v>
      </c>
      <c r="W56" s="45">
        <f t="shared" si="26"/>
        <v>1967.0281</v>
      </c>
      <c r="X56" s="46">
        <f t="shared" si="25"/>
        <v>0.08946567344</v>
      </c>
      <c r="AB56" s="47" t="s">
        <v>55</v>
      </c>
    </row>
    <row r="57" ht="12.75" customHeight="1">
      <c r="A57" s="48" t="s">
        <v>56</v>
      </c>
      <c r="B57" s="49">
        <v>552.85</v>
      </c>
      <c r="C57" s="49">
        <v>231.79</v>
      </c>
      <c r="D57" s="49">
        <v>865.17</v>
      </c>
      <c r="E57" s="49">
        <v>72.53</v>
      </c>
      <c r="F57" s="49">
        <v>97.72</v>
      </c>
      <c r="G57" s="49">
        <v>666.35</v>
      </c>
      <c r="H57" s="49">
        <v>200.8</v>
      </c>
      <c r="I57" s="49">
        <v>66.07</v>
      </c>
      <c r="J57" s="49">
        <v>65.92</v>
      </c>
      <c r="K57" s="16">
        <v>73.43</v>
      </c>
      <c r="L57" s="17">
        <v>221.51600000000002</v>
      </c>
      <c r="M57" s="50">
        <v>356.92</v>
      </c>
      <c r="N57" s="50">
        <v>268.82750000000004</v>
      </c>
      <c r="O57" s="50">
        <v>302.65099999999995</v>
      </c>
      <c r="P57" s="50">
        <v>207.56</v>
      </c>
      <c r="Q57" s="50">
        <v>107.82000000000001</v>
      </c>
      <c r="R57" s="50">
        <v>371.47999999999996</v>
      </c>
      <c r="S57" s="50">
        <v>765.51</v>
      </c>
      <c r="T57" s="50">
        <v>184.37399999999997</v>
      </c>
      <c r="U57" s="50">
        <v>169.22999999999996</v>
      </c>
      <c r="V57" s="50">
        <v>291.55999999999995</v>
      </c>
      <c r="W57" s="50">
        <f t="shared" si="26"/>
        <v>6140.0785</v>
      </c>
      <c r="X57" s="51">
        <f t="shared" si="25"/>
        <v>0.2792671126</v>
      </c>
      <c r="AB57" s="52" t="s">
        <v>57</v>
      </c>
    </row>
    <row r="58" ht="12.75" customHeight="1">
      <c r="A58" s="37" t="s">
        <v>58</v>
      </c>
      <c r="B58" s="38">
        <v>1587.78</v>
      </c>
      <c r="C58" s="38">
        <v>927.66</v>
      </c>
      <c r="D58" s="38">
        <v>1646.3</v>
      </c>
      <c r="E58" s="38">
        <v>1047.63</v>
      </c>
      <c r="F58" s="38">
        <v>398.39</v>
      </c>
      <c r="G58" s="38">
        <v>2830.59</v>
      </c>
      <c r="H58" s="38">
        <v>896.11</v>
      </c>
      <c r="I58" s="38">
        <v>183.44</v>
      </c>
      <c r="J58" s="38">
        <v>360.62</v>
      </c>
      <c r="K58" s="22">
        <v>507.87</v>
      </c>
      <c r="L58" s="23">
        <v>132.74</v>
      </c>
      <c r="M58" s="23">
        <v>537.4718</v>
      </c>
      <c r="N58" s="23">
        <v>863.495</v>
      </c>
      <c r="O58" s="23">
        <v>1939.17</v>
      </c>
      <c r="P58" s="23">
        <v>2404.570000000002</v>
      </c>
      <c r="Q58" s="23">
        <v>375.0650000000001</v>
      </c>
      <c r="R58" s="23">
        <v>729.4110000000001</v>
      </c>
      <c r="S58" s="23">
        <v>899.514</v>
      </c>
      <c r="T58" s="23">
        <v>581.423</v>
      </c>
      <c r="U58" s="23">
        <v>727.6922999999999</v>
      </c>
      <c r="V58" s="23">
        <v>1077.8470000000002</v>
      </c>
      <c r="W58" s="23">
        <f t="shared" si="26"/>
        <v>20654.7891</v>
      </c>
      <c r="X58" s="39">
        <f t="shared" si="25"/>
        <v>0.9394347831</v>
      </c>
      <c r="AB58" s="52" t="s">
        <v>59</v>
      </c>
    </row>
    <row r="59" ht="12.75" customHeight="1">
      <c r="A59" s="37" t="s">
        <v>60</v>
      </c>
      <c r="B59" s="38">
        <v>36.99</v>
      </c>
      <c r="C59" s="38">
        <v>30.19</v>
      </c>
      <c r="D59" s="38">
        <v>13.63</v>
      </c>
      <c r="E59" s="38">
        <v>7.4</v>
      </c>
      <c r="F59" s="38">
        <v>3.31</v>
      </c>
      <c r="G59" s="38">
        <v>43.66</v>
      </c>
      <c r="H59" s="38">
        <v>2.52</v>
      </c>
      <c r="I59" s="38">
        <v>0.53</v>
      </c>
      <c r="J59" s="38">
        <v>1529.67</v>
      </c>
      <c r="K59" s="22">
        <v>13.05</v>
      </c>
      <c r="L59" s="23">
        <v>106.96000000000001</v>
      </c>
      <c r="M59" s="23">
        <v>7.1</v>
      </c>
      <c r="N59" s="23">
        <v>0.525</v>
      </c>
      <c r="O59" s="23">
        <v>0.8999999999999999</v>
      </c>
      <c r="P59" s="23">
        <v>13.9</v>
      </c>
      <c r="Q59" s="23">
        <v>14.9309</v>
      </c>
      <c r="R59" s="23">
        <v>11.94</v>
      </c>
      <c r="S59" s="23">
        <v>6.8100000000000005</v>
      </c>
      <c r="T59" s="23">
        <v>15.712</v>
      </c>
      <c r="U59" s="23">
        <v>1.1</v>
      </c>
      <c r="V59" s="23">
        <v>0.65</v>
      </c>
      <c r="W59" s="23">
        <f t="shared" si="26"/>
        <v>1861.4779</v>
      </c>
      <c r="X59" s="39">
        <f t="shared" si="25"/>
        <v>0.08466496941</v>
      </c>
      <c r="AB59" s="52" t="s">
        <v>61</v>
      </c>
    </row>
    <row r="60" ht="12.75" customHeight="1">
      <c r="A60" s="37" t="s">
        <v>62</v>
      </c>
      <c r="B60" s="38">
        <v>77.72</v>
      </c>
      <c r="C60" s="38">
        <v>111.81</v>
      </c>
      <c r="D60" s="38">
        <v>177.47</v>
      </c>
      <c r="E60" s="38">
        <v>24.0</v>
      </c>
      <c r="F60" s="38">
        <v>111.4</v>
      </c>
      <c r="G60" s="38">
        <v>156.02</v>
      </c>
      <c r="H60" s="38">
        <v>231.65</v>
      </c>
      <c r="I60" s="38">
        <v>647.49</v>
      </c>
      <c r="J60" s="38">
        <v>155.77</v>
      </c>
      <c r="K60" s="22">
        <v>101.52</v>
      </c>
      <c r="L60" s="23">
        <v>162.47200000000004</v>
      </c>
      <c r="M60" s="23">
        <v>65.24199999999999</v>
      </c>
      <c r="N60" s="23">
        <v>116.85500000000002</v>
      </c>
      <c r="O60" s="23">
        <v>162.296</v>
      </c>
      <c r="P60" s="23">
        <v>336.15</v>
      </c>
      <c r="Q60" s="23">
        <v>71.03759999999998</v>
      </c>
      <c r="R60" s="23">
        <v>457.5730000000001</v>
      </c>
      <c r="S60" s="23">
        <v>330.627</v>
      </c>
      <c r="T60" s="23">
        <v>182.739</v>
      </c>
      <c r="U60" s="23">
        <v>240.35699999999997</v>
      </c>
      <c r="V60" s="23">
        <v>188.16599999999997</v>
      </c>
      <c r="W60" s="23">
        <f t="shared" si="26"/>
        <v>4108.3646</v>
      </c>
      <c r="X60" s="39">
        <f t="shared" si="25"/>
        <v>0.1868593568</v>
      </c>
      <c r="AB60" s="52" t="s">
        <v>63</v>
      </c>
    </row>
    <row r="61" ht="12.75" customHeight="1">
      <c r="A61" s="37" t="s">
        <v>64</v>
      </c>
      <c r="B61" s="38">
        <v>1115.92</v>
      </c>
      <c r="C61" s="38">
        <v>245.65</v>
      </c>
      <c r="D61" s="38">
        <v>849.46</v>
      </c>
      <c r="E61" s="38">
        <v>57.72</v>
      </c>
      <c r="F61" s="38">
        <v>98.58</v>
      </c>
      <c r="G61" s="38">
        <v>4443.94</v>
      </c>
      <c r="H61" s="38">
        <v>4872.51</v>
      </c>
      <c r="I61" s="38">
        <v>1334.71</v>
      </c>
      <c r="J61" s="38">
        <v>441.61</v>
      </c>
      <c r="K61" s="22">
        <v>208.45</v>
      </c>
      <c r="L61" s="23">
        <v>521.202</v>
      </c>
      <c r="M61" s="23">
        <v>3180.86</v>
      </c>
      <c r="N61" s="23">
        <v>4953.16</v>
      </c>
      <c r="O61" s="23">
        <v>2715.89</v>
      </c>
      <c r="P61" s="23">
        <v>8724.8791</v>
      </c>
      <c r="Q61" s="23">
        <v>1376.6999999999998</v>
      </c>
      <c r="R61" s="23">
        <v>691.8699999999999</v>
      </c>
      <c r="S61" s="23">
        <v>1583.35</v>
      </c>
      <c r="T61" s="23">
        <v>827.54</v>
      </c>
      <c r="U61" s="23">
        <v>2549.2899999999995</v>
      </c>
      <c r="V61" s="23">
        <v>3159.0714999999996</v>
      </c>
      <c r="W61" s="23">
        <f t="shared" si="26"/>
        <v>43952.3626</v>
      </c>
      <c r="X61" s="39">
        <f t="shared" si="25"/>
        <v>1.999070435</v>
      </c>
      <c r="AB61" s="52" t="s">
        <v>65</v>
      </c>
    </row>
    <row r="62" ht="12.75" customHeight="1">
      <c r="A62" s="37" t="s">
        <v>66</v>
      </c>
      <c r="B62" s="38"/>
      <c r="C62" s="38">
        <v>7.0</v>
      </c>
      <c r="D62" s="38">
        <v>0.2</v>
      </c>
      <c r="E62" s="38">
        <v>120.0</v>
      </c>
      <c r="F62" s="38"/>
      <c r="G62" s="38">
        <v>9.22</v>
      </c>
      <c r="H62" s="38">
        <v>0.23</v>
      </c>
      <c r="I62" s="38">
        <v>2.65</v>
      </c>
      <c r="J62" s="38">
        <v>0.4</v>
      </c>
      <c r="K62" s="22">
        <v>97.15</v>
      </c>
      <c r="L62" s="23">
        <v>2.45</v>
      </c>
      <c r="M62" s="23">
        <v>2.5513000000000003</v>
      </c>
      <c r="N62" s="23">
        <v>21.662399999999998</v>
      </c>
      <c r="O62" s="23">
        <v>8.97</v>
      </c>
      <c r="P62" s="23">
        <v>1101.83</v>
      </c>
      <c r="Q62" s="23">
        <v>0.05</v>
      </c>
      <c r="R62" s="23">
        <v>2.76</v>
      </c>
      <c r="S62" s="23">
        <v>116.9</v>
      </c>
      <c r="T62" s="23">
        <v>16.39</v>
      </c>
      <c r="U62" s="23">
        <v>13.58</v>
      </c>
      <c r="V62" s="23">
        <v>160.6825</v>
      </c>
      <c r="W62" s="23">
        <f t="shared" si="26"/>
        <v>1684.6762</v>
      </c>
      <c r="X62" s="39">
        <f t="shared" si="25"/>
        <v>0.07662355752</v>
      </c>
      <c r="AB62" s="52" t="s">
        <v>67</v>
      </c>
    </row>
    <row r="63" ht="12.75" customHeight="1">
      <c r="A63" s="37" t="s">
        <v>68</v>
      </c>
      <c r="B63" s="38">
        <v>99.93</v>
      </c>
      <c r="C63" s="38">
        <v>34.41</v>
      </c>
      <c r="D63" s="38">
        <v>67.24</v>
      </c>
      <c r="E63" s="38">
        <v>153.42</v>
      </c>
      <c r="F63" s="38">
        <v>233.08</v>
      </c>
      <c r="G63" s="38">
        <v>198.53</v>
      </c>
      <c r="H63" s="38">
        <v>565.23</v>
      </c>
      <c r="I63" s="38">
        <v>730.19</v>
      </c>
      <c r="J63" s="38">
        <v>617.14</v>
      </c>
      <c r="K63" s="22">
        <v>268.5</v>
      </c>
      <c r="L63" s="23">
        <v>650.26</v>
      </c>
      <c r="M63" s="23">
        <v>20.31</v>
      </c>
      <c r="N63" s="23">
        <v>268.48999999999995</v>
      </c>
      <c r="O63" s="23">
        <v>123.80000000000001</v>
      </c>
      <c r="P63" s="23">
        <v>155.57999999999998</v>
      </c>
      <c r="Q63" s="23">
        <v>118.952</v>
      </c>
      <c r="R63" s="23">
        <v>349.267</v>
      </c>
      <c r="S63" s="23">
        <v>1.1400000000000001</v>
      </c>
      <c r="T63" s="23">
        <v>23.815</v>
      </c>
      <c r="U63" s="23">
        <v>78.77000000000001</v>
      </c>
      <c r="V63" s="23">
        <v>912.41</v>
      </c>
      <c r="W63" s="23">
        <f t="shared" si="26"/>
        <v>5670.464</v>
      </c>
      <c r="X63" s="39">
        <f t="shared" si="25"/>
        <v>0.2579077952</v>
      </c>
      <c r="AB63" s="52" t="s">
        <v>69</v>
      </c>
    </row>
    <row r="64" ht="12.75" customHeight="1">
      <c r="A64" s="37" t="s">
        <v>70</v>
      </c>
      <c r="B64" s="38">
        <v>15.0</v>
      </c>
      <c r="C64" s="38">
        <v>1.85</v>
      </c>
      <c r="D64" s="38">
        <v>0.25</v>
      </c>
      <c r="E64" s="38">
        <v>15.7</v>
      </c>
      <c r="F64" s="38">
        <v>130.55</v>
      </c>
      <c r="G64" s="38">
        <v>28.05</v>
      </c>
      <c r="H64" s="38">
        <v>1.42</v>
      </c>
      <c r="I64" s="38">
        <v>28.27</v>
      </c>
      <c r="J64" s="38">
        <v>12.4</v>
      </c>
      <c r="K64" s="22">
        <v>307.14</v>
      </c>
      <c r="L64" s="23">
        <v>89.35</v>
      </c>
      <c r="M64" s="23">
        <v>161.72000000000003</v>
      </c>
      <c r="N64" s="23">
        <v>359.4637</v>
      </c>
      <c r="O64" s="23">
        <v>56.78</v>
      </c>
      <c r="P64" s="23">
        <v>194.57</v>
      </c>
      <c r="Q64" s="23">
        <v>234.4925</v>
      </c>
      <c r="R64" s="23">
        <v>245.45</v>
      </c>
      <c r="S64" s="23">
        <v>908.1700000000001</v>
      </c>
      <c r="T64" s="23">
        <v>61.114000000000004</v>
      </c>
      <c r="U64" s="23">
        <v>274.46999999999997</v>
      </c>
      <c r="V64" s="23">
        <v>464.37999999999994</v>
      </c>
      <c r="W64" s="23">
        <f t="shared" si="26"/>
        <v>3590.5902</v>
      </c>
      <c r="X64" s="39">
        <f t="shared" si="25"/>
        <v>0.163309599</v>
      </c>
      <c r="AB64" s="52" t="s">
        <v>71</v>
      </c>
    </row>
    <row r="65" ht="12.75" customHeight="1">
      <c r="A65" s="37" t="s">
        <v>72</v>
      </c>
      <c r="B65" s="38">
        <v>25.9</v>
      </c>
      <c r="C65" s="38">
        <v>665.72</v>
      </c>
      <c r="D65" s="38">
        <v>0.12</v>
      </c>
      <c r="E65" s="38">
        <v>200.22</v>
      </c>
      <c r="F65" s="38">
        <v>1.12</v>
      </c>
      <c r="G65" s="38">
        <v>11.9</v>
      </c>
      <c r="H65" s="38">
        <v>34.65</v>
      </c>
      <c r="I65" s="38">
        <v>14.2</v>
      </c>
      <c r="J65" s="38">
        <v>354.18</v>
      </c>
      <c r="K65" s="22">
        <v>4.6</v>
      </c>
      <c r="L65" s="23">
        <v>22.93</v>
      </c>
      <c r="M65" s="23">
        <v>240.16</v>
      </c>
      <c r="N65" s="23">
        <v>34.61</v>
      </c>
      <c r="O65" s="23">
        <v>4.0</v>
      </c>
      <c r="P65" s="23">
        <v>4.0</v>
      </c>
      <c r="Q65" s="23">
        <v>14.666</v>
      </c>
      <c r="R65" s="23">
        <v>38.106</v>
      </c>
      <c r="S65" s="23">
        <v>2249.12</v>
      </c>
      <c r="T65" s="23">
        <v>176.54999999999998</v>
      </c>
      <c r="U65" s="23">
        <v>7.79</v>
      </c>
      <c r="V65" s="23">
        <v>64.99799999999999</v>
      </c>
      <c r="W65" s="23">
        <f t="shared" si="26"/>
        <v>4169.54</v>
      </c>
      <c r="X65" s="39">
        <f t="shared" si="25"/>
        <v>0.1896417769</v>
      </c>
      <c r="AB65" s="52" t="s">
        <v>73</v>
      </c>
    </row>
    <row r="66" ht="12.75" customHeight="1">
      <c r="A66" s="42" t="s">
        <v>74</v>
      </c>
      <c r="B66" s="43">
        <v>660.4</v>
      </c>
      <c r="C66" s="43">
        <v>193.34</v>
      </c>
      <c r="D66" s="43">
        <v>320.11</v>
      </c>
      <c r="E66" s="43">
        <v>17.38</v>
      </c>
      <c r="F66" s="43">
        <v>220.73</v>
      </c>
      <c r="G66" s="43">
        <v>193.14</v>
      </c>
      <c r="H66" s="43">
        <v>1520.49</v>
      </c>
      <c r="I66" s="43">
        <v>16.57</v>
      </c>
      <c r="J66" s="43">
        <v>12.96</v>
      </c>
      <c r="K66" s="44">
        <v>9.56</v>
      </c>
      <c r="L66" s="45">
        <v>20.270000000000003</v>
      </c>
      <c r="M66" s="45">
        <v>250.77</v>
      </c>
      <c r="N66" s="45">
        <v>441.53499999999997</v>
      </c>
      <c r="O66" s="45">
        <v>42.95</v>
      </c>
      <c r="P66" s="45">
        <v>41.08</v>
      </c>
      <c r="Q66" s="45">
        <v>91.85</v>
      </c>
      <c r="R66" s="45">
        <v>370.708</v>
      </c>
      <c r="S66" s="45">
        <v>807.1899999999998</v>
      </c>
      <c r="T66" s="45">
        <v>39.746</v>
      </c>
      <c r="U66" s="45">
        <v>280.55800000000005</v>
      </c>
      <c r="V66" s="45">
        <v>404.46000000000004</v>
      </c>
      <c r="W66" s="45">
        <f t="shared" si="26"/>
        <v>5955.797</v>
      </c>
      <c r="X66" s="46">
        <f t="shared" si="25"/>
        <v>0.2708854995</v>
      </c>
      <c r="AB66" s="52" t="s">
        <v>75</v>
      </c>
    </row>
    <row r="67" ht="12.75" customHeight="1">
      <c r="A67" s="48" t="s">
        <v>76</v>
      </c>
      <c r="B67" s="49">
        <v>59.2</v>
      </c>
      <c r="C67" s="49">
        <v>113.91</v>
      </c>
      <c r="D67" s="49">
        <v>33.1</v>
      </c>
      <c r="E67" s="49">
        <v>11.18</v>
      </c>
      <c r="F67" s="49">
        <v>3.96</v>
      </c>
      <c r="G67" s="49">
        <v>69.31</v>
      </c>
      <c r="H67" s="49">
        <v>61.51</v>
      </c>
      <c r="I67" s="49">
        <v>4.5</v>
      </c>
      <c r="J67" s="49">
        <v>25.87</v>
      </c>
      <c r="K67" s="49">
        <v>1907.55</v>
      </c>
      <c r="L67" s="49">
        <v>130.70999999999998</v>
      </c>
      <c r="M67" s="49">
        <v>1148.995</v>
      </c>
      <c r="N67" s="49">
        <v>2.2</v>
      </c>
      <c r="O67" s="49">
        <v>14.51</v>
      </c>
      <c r="P67" s="49">
        <v>17.9</v>
      </c>
      <c r="Q67" s="49">
        <v>17.95</v>
      </c>
      <c r="R67" s="34">
        <v>22.769999999999996</v>
      </c>
      <c r="S67" s="49">
        <v>3.5300000000000002</v>
      </c>
      <c r="T67" s="49">
        <v>73.91</v>
      </c>
      <c r="U67" s="49">
        <v>40.760000000000005</v>
      </c>
      <c r="V67" s="49">
        <v>13.14</v>
      </c>
      <c r="W67" s="49">
        <f t="shared" si="26"/>
        <v>3776.465</v>
      </c>
      <c r="X67" s="51">
        <f t="shared" si="25"/>
        <v>0.1717636797</v>
      </c>
      <c r="AB67" s="52" t="s">
        <v>77</v>
      </c>
    </row>
    <row r="68" ht="12.75" customHeight="1">
      <c r="A68" s="37" t="s">
        <v>78</v>
      </c>
      <c r="B68" s="38">
        <v>97.48</v>
      </c>
      <c r="C68" s="38">
        <v>618.52</v>
      </c>
      <c r="D68" s="38">
        <v>125.65</v>
      </c>
      <c r="E68" s="38">
        <v>88.97</v>
      </c>
      <c r="F68" s="38">
        <v>73.17</v>
      </c>
      <c r="G68" s="38">
        <v>535.46</v>
      </c>
      <c r="H68" s="38">
        <v>393.68</v>
      </c>
      <c r="I68" s="38">
        <v>131.93</v>
      </c>
      <c r="J68" s="38">
        <v>745.41</v>
      </c>
      <c r="K68" s="38">
        <v>2584.16</v>
      </c>
      <c r="L68" s="38">
        <v>96.50000000000001</v>
      </c>
      <c r="M68" s="38">
        <v>20.980000000000004</v>
      </c>
      <c r="N68" s="38">
        <v>8466.000000000002</v>
      </c>
      <c r="O68" s="38">
        <v>38.019999999999996</v>
      </c>
      <c r="P68" s="38">
        <v>53.22</v>
      </c>
      <c r="Q68" s="38">
        <v>142.28</v>
      </c>
      <c r="R68" s="38">
        <v>100.53999999999999</v>
      </c>
      <c r="S68" s="38">
        <v>27.42</v>
      </c>
      <c r="T68" s="38">
        <v>13.99</v>
      </c>
      <c r="U68" s="38">
        <v>86.55</v>
      </c>
      <c r="V68" s="38">
        <v>21.179999999999996</v>
      </c>
      <c r="W68" s="38">
        <f t="shared" si="26"/>
        <v>14461.11</v>
      </c>
      <c r="X68" s="39">
        <f t="shared" si="25"/>
        <v>0.6577297725</v>
      </c>
      <c r="AB68" s="53" t="s">
        <v>79</v>
      </c>
    </row>
    <row r="69" ht="12.75" customHeight="1">
      <c r="A69" s="37" t="s">
        <v>80</v>
      </c>
      <c r="B69" s="38">
        <v>433.13</v>
      </c>
      <c r="C69" s="38">
        <v>89.95</v>
      </c>
      <c r="D69" s="38">
        <v>7.26</v>
      </c>
      <c r="E69" s="38">
        <v>53.56</v>
      </c>
      <c r="F69" s="38">
        <v>15.95</v>
      </c>
      <c r="G69" s="38">
        <v>524.04</v>
      </c>
      <c r="H69" s="38">
        <v>1393.19</v>
      </c>
      <c r="I69" s="38">
        <v>68.97</v>
      </c>
      <c r="J69" s="38">
        <v>24.33</v>
      </c>
      <c r="K69" s="38">
        <v>39.58</v>
      </c>
      <c r="L69" s="38">
        <v>10.159999999999998</v>
      </c>
      <c r="M69" s="38">
        <v>329.81999999999994</v>
      </c>
      <c r="N69" s="38">
        <v>279.2</v>
      </c>
      <c r="O69" s="38">
        <v>58.934</v>
      </c>
      <c r="P69" s="38">
        <v>140.90999999999994</v>
      </c>
      <c r="Q69" s="38">
        <v>30.029999999999994</v>
      </c>
      <c r="R69" s="38">
        <v>868.031</v>
      </c>
      <c r="S69" s="38">
        <v>81.00999999999999</v>
      </c>
      <c r="T69" s="38">
        <v>159.93900000000002</v>
      </c>
      <c r="U69" s="38">
        <v>272.12</v>
      </c>
      <c r="V69" s="38">
        <v>106.97449999999998</v>
      </c>
      <c r="W69" s="38">
        <f t="shared" si="26"/>
        <v>4987.0885</v>
      </c>
      <c r="X69" s="39">
        <f t="shared" si="25"/>
        <v>0.2268260586</v>
      </c>
    </row>
    <row r="70" ht="12.75" customHeight="1">
      <c r="A70" s="42" t="s">
        <v>81</v>
      </c>
      <c r="B70" s="43">
        <v>54.44</v>
      </c>
      <c r="C70" s="43">
        <v>7.15</v>
      </c>
      <c r="D70" s="43">
        <v>1000.0</v>
      </c>
      <c r="E70" s="43">
        <v>8.82</v>
      </c>
      <c r="F70" s="43">
        <v>0.84</v>
      </c>
      <c r="G70" s="43">
        <v>13.05</v>
      </c>
      <c r="H70" s="43">
        <v>9.1</v>
      </c>
      <c r="I70" s="43">
        <v>0.3</v>
      </c>
      <c r="J70" s="43"/>
      <c r="K70" s="43">
        <v>8.56</v>
      </c>
      <c r="L70" s="43">
        <v>9.2</v>
      </c>
      <c r="M70" s="43">
        <v>0.65</v>
      </c>
      <c r="N70" s="43">
        <v>0.3</v>
      </c>
      <c r="O70" s="43">
        <v>0.0</v>
      </c>
      <c r="P70" s="43"/>
      <c r="Q70" s="43">
        <v>0.15</v>
      </c>
      <c r="R70" s="43">
        <v>0.55</v>
      </c>
      <c r="S70" s="43">
        <v>2.12</v>
      </c>
      <c r="T70" s="43">
        <v>0.744</v>
      </c>
      <c r="U70" s="43">
        <v>48.070499999999996</v>
      </c>
      <c r="V70" s="43">
        <v>1.234</v>
      </c>
      <c r="W70" s="43">
        <f t="shared" si="26"/>
        <v>1165.2785</v>
      </c>
      <c r="X70" s="46">
        <f t="shared" si="25"/>
        <v>0.05299996769</v>
      </c>
    </row>
    <row r="71" ht="12.75" customHeight="1">
      <c r="A71" s="48" t="s">
        <v>82</v>
      </c>
      <c r="B71" s="49">
        <v>4580.08</v>
      </c>
      <c r="C71" s="49">
        <v>301.73</v>
      </c>
      <c r="D71" s="49">
        <v>18034.87</v>
      </c>
      <c r="E71" s="49">
        <v>373.18</v>
      </c>
      <c r="F71" s="49">
        <v>239.37</v>
      </c>
      <c r="G71" s="49">
        <v>253.33</v>
      </c>
      <c r="H71" s="49">
        <v>76.84</v>
      </c>
      <c r="I71" s="49">
        <v>125.9</v>
      </c>
      <c r="J71" s="49">
        <v>1000.7</v>
      </c>
      <c r="K71" s="49">
        <v>332.67</v>
      </c>
      <c r="L71" s="49">
        <v>195.65049999999997</v>
      </c>
      <c r="M71" s="49">
        <v>354.35960000000006</v>
      </c>
      <c r="N71" s="49">
        <v>2528.0002000000004</v>
      </c>
      <c r="O71" s="49">
        <v>4098.2486</v>
      </c>
      <c r="P71" s="49">
        <v>1162.6150999999998</v>
      </c>
      <c r="Q71" s="49">
        <v>271.198</v>
      </c>
      <c r="R71" s="49">
        <v>1139.405</v>
      </c>
      <c r="S71" s="49">
        <v>4671.144</v>
      </c>
      <c r="T71" s="49">
        <v>922.3045000000001</v>
      </c>
      <c r="U71" s="49">
        <v>3240.607</v>
      </c>
      <c r="V71" s="49">
        <v>10203.087000000005</v>
      </c>
      <c r="W71" s="49">
        <f t="shared" si="26"/>
        <v>54105.2895</v>
      </c>
      <c r="X71" s="51">
        <f t="shared" si="25"/>
        <v>2.460852573</v>
      </c>
    </row>
    <row r="72" ht="12.75" customHeight="1">
      <c r="A72" s="37" t="s">
        <v>83</v>
      </c>
      <c r="B72" s="38">
        <v>640.68</v>
      </c>
      <c r="C72" s="38">
        <v>903.13</v>
      </c>
      <c r="D72" s="38">
        <v>295.81</v>
      </c>
      <c r="E72" s="38">
        <v>700.46</v>
      </c>
      <c r="F72" s="38">
        <v>218.96</v>
      </c>
      <c r="G72" s="38">
        <v>273.73</v>
      </c>
      <c r="H72" s="38">
        <v>173.56</v>
      </c>
      <c r="I72" s="38">
        <v>530.31</v>
      </c>
      <c r="J72" s="38">
        <v>42.77</v>
      </c>
      <c r="K72" s="38">
        <v>170.54</v>
      </c>
      <c r="L72" s="38">
        <v>181.14000000000001</v>
      </c>
      <c r="M72" s="38">
        <v>108.05999999999999</v>
      </c>
      <c r="N72" s="38">
        <v>753.3199999999999</v>
      </c>
      <c r="O72" s="38">
        <v>550.17</v>
      </c>
      <c r="P72" s="38">
        <v>140.856</v>
      </c>
      <c r="Q72" s="38">
        <v>45.765</v>
      </c>
      <c r="R72" s="38">
        <v>83.92999999999999</v>
      </c>
      <c r="S72" s="38">
        <v>24.509999999999994</v>
      </c>
      <c r="T72" s="38">
        <v>140.1425</v>
      </c>
      <c r="U72" s="38">
        <v>14.68</v>
      </c>
      <c r="V72" s="38">
        <v>54.52299999999999</v>
      </c>
      <c r="W72" s="38">
        <f t="shared" si="26"/>
        <v>6047.0465</v>
      </c>
      <c r="X72" s="39">
        <f t="shared" si="25"/>
        <v>0.2750357697</v>
      </c>
    </row>
    <row r="73" ht="12.75" customHeight="1">
      <c r="A73" s="37" t="s">
        <v>84</v>
      </c>
      <c r="B73" s="38">
        <v>830.76</v>
      </c>
      <c r="C73" s="38">
        <v>23.94</v>
      </c>
      <c r="D73" s="38">
        <v>641.93</v>
      </c>
      <c r="E73" s="38">
        <v>13.58</v>
      </c>
      <c r="F73" s="38">
        <v>12.96</v>
      </c>
      <c r="G73" s="38">
        <v>540.67</v>
      </c>
      <c r="H73" s="38">
        <v>3443.06</v>
      </c>
      <c r="I73" s="38">
        <v>53.9</v>
      </c>
      <c r="J73" s="38">
        <v>53.9</v>
      </c>
      <c r="K73" s="38">
        <v>31.63</v>
      </c>
      <c r="L73" s="38">
        <v>66.29</v>
      </c>
      <c r="M73" s="38">
        <v>202.8375</v>
      </c>
      <c r="N73" s="38">
        <v>101.43549999999999</v>
      </c>
      <c r="O73" s="38">
        <v>26.220000000000002</v>
      </c>
      <c r="P73" s="38">
        <v>152.65499999999994</v>
      </c>
      <c r="Q73" s="38">
        <v>12.7151</v>
      </c>
      <c r="R73" s="38">
        <v>6.224</v>
      </c>
      <c r="S73" s="38">
        <v>4.140000000000001</v>
      </c>
      <c r="T73" s="38">
        <v>4.003</v>
      </c>
      <c r="U73" s="38">
        <v>11.269999999999998</v>
      </c>
      <c r="V73" s="38">
        <v>4.21</v>
      </c>
      <c r="W73" s="38">
        <f t="shared" si="26"/>
        <v>6238.3301</v>
      </c>
      <c r="X73" s="39">
        <f t="shared" si="25"/>
        <v>0.2837358569</v>
      </c>
    </row>
    <row r="74" ht="12.75" customHeight="1">
      <c r="A74" s="37" t="s">
        <v>85</v>
      </c>
      <c r="B74" s="38">
        <v>62.84</v>
      </c>
      <c r="C74" s="38">
        <v>843.11</v>
      </c>
      <c r="D74" s="38">
        <v>113.35</v>
      </c>
      <c r="E74" s="38">
        <v>194.98</v>
      </c>
      <c r="F74" s="38">
        <v>56.67</v>
      </c>
      <c r="G74" s="38">
        <v>118.36</v>
      </c>
      <c r="H74" s="38">
        <v>265.03</v>
      </c>
      <c r="I74" s="38">
        <v>555.84</v>
      </c>
      <c r="J74" s="38">
        <v>238.32</v>
      </c>
      <c r="K74" s="38">
        <v>175.41</v>
      </c>
      <c r="L74" s="38">
        <v>44.06</v>
      </c>
      <c r="M74" s="38">
        <v>60.208400000000005</v>
      </c>
      <c r="N74" s="38">
        <v>71.768</v>
      </c>
      <c r="O74" s="38">
        <v>309.57</v>
      </c>
      <c r="P74" s="38">
        <v>103.01</v>
      </c>
      <c r="Q74" s="38">
        <v>68.23000000000002</v>
      </c>
      <c r="R74" s="38">
        <v>705.346</v>
      </c>
      <c r="S74" s="38">
        <v>354.74000000000007</v>
      </c>
      <c r="T74" s="38">
        <v>23.269999999999996</v>
      </c>
      <c r="U74" s="38">
        <v>10.608</v>
      </c>
      <c r="V74" s="38">
        <v>6.06</v>
      </c>
      <c r="W74" s="38">
        <f t="shared" si="26"/>
        <v>4380.7804</v>
      </c>
      <c r="X74" s="39">
        <f t="shared" si="25"/>
        <v>0.1992495525</v>
      </c>
    </row>
    <row r="75" ht="12.75" customHeight="1">
      <c r="A75" s="37" t="s">
        <v>86</v>
      </c>
      <c r="B75" s="38">
        <v>3688.2800000000075</v>
      </c>
      <c r="C75" s="38">
        <v>3859.6600000000103</v>
      </c>
      <c r="D75" s="38">
        <v>2930.29</v>
      </c>
      <c r="E75" s="38">
        <v>620.2799999999986</v>
      </c>
      <c r="F75" s="38">
        <v>343.17</v>
      </c>
      <c r="G75" s="38">
        <v>569.06</v>
      </c>
      <c r="H75" s="38">
        <v>773.35</v>
      </c>
      <c r="I75" s="38">
        <v>6038.250000000006</v>
      </c>
      <c r="J75" s="38">
        <v>1751.49</v>
      </c>
      <c r="K75" s="38">
        <v>519.58</v>
      </c>
      <c r="L75" s="38">
        <v>307.4443</v>
      </c>
      <c r="M75" s="38">
        <v>631.13</v>
      </c>
      <c r="N75" s="38">
        <v>260.61800000000005</v>
      </c>
      <c r="O75" s="38">
        <v>132.103</v>
      </c>
      <c r="P75" s="38">
        <v>12434.253000000002</v>
      </c>
      <c r="Q75" s="38">
        <v>58.65</v>
      </c>
      <c r="R75" s="38">
        <v>16.27</v>
      </c>
      <c r="S75" s="38">
        <v>143.53000000000006</v>
      </c>
      <c r="T75" s="38">
        <v>72.46000000000001</v>
      </c>
      <c r="U75" s="38">
        <v>35.044</v>
      </c>
      <c r="V75" s="38">
        <v>39.12109999999999</v>
      </c>
      <c r="W75" s="38">
        <f t="shared" si="26"/>
        <v>35224.0334</v>
      </c>
      <c r="X75" s="39">
        <f t="shared" si="25"/>
        <v>1.602082791</v>
      </c>
    </row>
    <row r="76" ht="12.75" customHeight="1">
      <c r="A76" s="42" t="s">
        <v>87</v>
      </c>
      <c r="B76" s="43">
        <v>23.55</v>
      </c>
      <c r="C76" s="43">
        <v>0.04</v>
      </c>
      <c r="D76" s="43"/>
      <c r="E76" s="43">
        <v>1.8</v>
      </c>
      <c r="F76" s="43">
        <v>0.15</v>
      </c>
      <c r="G76" s="43">
        <v>3.08</v>
      </c>
      <c r="H76" s="43">
        <v>0.4</v>
      </c>
      <c r="I76" s="43">
        <v>0.6</v>
      </c>
      <c r="J76" s="43">
        <v>204.86</v>
      </c>
      <c r="K76" s="43">
        <v>3.85</v>
      </c>
      <c r="L76" s="43">
        <v>21.760000000000005</v>
      </c>
      <c r="M76" s="43">
        <v>10.265</v>
      </c>
      <c r="N76" s="43">
        <v>2.0</v>
      </c>
      <c r="O76" s="43">
        <v>18.03</v>
      </c>
      <c r="P76" s="43">
        <v>7.5600000000000005</v>
      </c>
      <c r="Q76" s="43">
        <v>10.129999999999999</v>
      </c>
      <c r="R76" s="43">
        <v>3.0</v>
      </c>
      <c r="S76" s="43">
        <v>5.890000000000001</v>
      </c>
      <c r="T76" s="43">
        <v>2.46</v>
      </c>
      <c r="U76" s="43">
        <v>6.723</v>
      </c>
      <c r="V76" s="43">
        <v>2.2110000000000003</v>
      </c>
      <c r="W76" s="43">
        <f t="shared" si="26"/>
        <v>328.359</v>
      </c>
      <c r="X76" s="46">
        <f t="shared" si="25"/>
        <v>0.01493464128</v>
      </c>
    </row>
    <row r="77" ht="12.75" customHeight="1">
      <c r="A77" s="48" t="s">
        <v>88</v>
      </c>
      <c r="B77" s="49">
        <v>177.98</v>
      </c>
      <c r="C77" s="49">
        <v>40.64</v>
      </c>
      <c r="D77" s="49">
        <v>274.3</v>
      </c>
      <c r="E77" s="49">
        <v>86.41</v>
      </c>
      <c r="F77" s="49">
        <v>10.19</v>
      </c>
      <c r="G77" s="49">
        <v>17.74</v>
      </c>
      <c r="H77" s="49">
        <v>25.74</v>
      </c>
      <c r="I77" s="49">
        <v>218.64</v>
      </c>
      <c r="J77" s="49">
        <v>22.75</v>
      </c>
      <c r="K77" s="49">
        <v>47.7</v>
      </c>
      <c r="L77" s="49">
        <v>14.389999999999999</v>
      </c>
      <c r="M77" s="49">
        <v>7.710000000000001</v>
      </c>
      <c r="N77" s="49">
        <v>15.55</v>
      </c>
      <c r="O77" s="49">
        <v>11.850000000000001</v>
      </c>
      <c r="P77" s="49">
        <v>14.049999999999997</v>
      </c>
      <c r="Q77" s="49">
        <v>44.07</v>
      </c>
      <c r="R77" s="34">
        <v>5.92</v>
      </c>
      <c r="S77" s="49">
        <v>29.735</v>
      </c>
      <c r="T77" s="49">
        <v>13.559999999999999</v>
      </c>
      <c r="U77" s="49">
        <v>1.4000000000000001</v>
      </c>
      <c r="V77" s="49">
        <v>0.32</v>
      </c>
      <c r="W77" s="49">
        <f t="shared" si="26"/>
        <v>1080.645</v>
      </c>
      <c r="X77" s="51">
        <f t="shared" si="25"/>
        <v>0.04915061085</v>
      </c>
    </row>
    <row r="78" ht="12.75" customHeight="1">
      <c r="A78" s="37" t="s">
        <v>89</v>
      </c>
      <c r="B78" s="38">
        <v>21.47</v>
      </c>
      <c r="C78" s="38">
        <v>5.5</v>
      </c>
      <c r="D78" s="38"/>
      <c r="E78" s="38">
        <v>3.6</v>
      </c>
      <c r="F78" s="38">
        <v>1.3</v>
      </c>
      <c r="G78" s="38">
        <v>0.06</v>
      </c>
      <c r="H78" s="38"/>
      <c r="I78" s="38">
        <v>0.15</v>
      </c>
      <c r="J78" s="38"/>
      <c r="K78" s="38">
        <v>4.65</v>
      </c>
      <c r="L78" s="38">
        <v>0.9600000000000001</v>
      </c>
      <c r="M78" s="38"/>
      <c r="N78" s="38"/>
      <c r="O78" s="38"/>
      <c r="P78" s="38"/>
      <c r="Q78" s="38">
        <v>0.3</v>
      </c>
      <c r="R78" s="38">
        <v>1.24</v>
      </c>
      <c r="S78" s="38"/>
      <c r="T78" s="38"/>
      <c r="U78" s="38"/>
      <c r="V78" s="38">
        <v>14.1</v>
      </c>
      <c r="W78" s="38">
        <f t="shared" ref="W78:W79" si="27">SUM(B78:U78)</f>
        <v>39.23</v>
      </c>
      <c r="X78" s="39">
        <f t="shared" si="25"/>
        <v>0.001784284815</v>
      </c>
    </row>
    <row r="79" ht="12.75" customHeight="1">
      <c r="A79" s="37" t="s">
        <v>90</v>
      </c>
      <c r="B79" s="38"/>
      <c r="C79" s="38"/>
      <c r="D79" s="38">
        <v>0.02</v>
      </c>
      <c r="E79" s="38">
        <v>0.5</v>
      </c>
      <c r="F79" s="38">
        <v>3.01</v>
      </c>
      <c r="G79" s="38"/>
      <c r="H79" s="38"/>
      <c r="I79" s="38"/>
      <c r="J79" s="38"/>
      <c r="K79" s="38">
        <v>0.0</v>
      </c>
      <c r="L79" s="38">
        <v>0.0</v>
      </c>
      <c r="M79" s="38"/>
      <c r="N79" s="38"/>
      <c r="O79" s="38">
        <v>0.41</v>
      </c>
      <c r="P79" s="38"/>
      <c r="Q79" s="38">
        <v>0.01</v>
      </c>
      <c r="R79" s="38"/>
      <c r="S79" s="38"/>
      <c r="T79" s="38">
        <v>0.08</v>
      </c>
      <c r="U79" s="38"/>
      <c r="V79" s="38"/>
      <c r="W79" s="38">
        <f t="shared" si="27"/>
        <v>4.03</v>
      </c>
      <c r="X79" s="39">
        <f t="shared" si="25"/>
        <v>0.0001832951263</v>
      </c>
    </row>
    <row r="80" ht="12.75" customHeight="1">
      <c r="A80" s="42" t="s">
        <v>91</v>
      </c>
      <c r="B80" s="43">
        <v>15.0</v>
      </c>
      <c r="C80" s="43">
        <v>1.5</v>
      </c>
      <c r="D80" s="43"/>
      <c r="E80" s="43"/>
      <c r="F80" s="43">
        <v>1.8</v>
      </c>
      <c r="G80" s="43">
        <v>5.41</v>
      </c>
      <c r="H80" s="43"/>
      <c r="I80" s="43">
        <v>0.41</v>
      </c>
      <c r="J80" s="43">
        <v>1.5</v>
      </c>
      <c r="K80" s="43">
        <v>2.34</v>
      </c>
      <c r="L80" s="43">
        <v>4.08</v>
      </c>
      <c r="M80" s="43">
        <v>6.4719999999999995</v>
      </c>
      <c r="N80" s="43">
        <v>37.17450000000001</v>
      </c>
      <c r="O80" s="43">
        <v>4.58</v>
      </c>
      <c r="P80" s="43">
        <v>25.76</v>
      </c>
      <c r="Q80" s="43">
        <v>33.042500000000004</v>
      </c>
      <c r="R80" s="43">
        <v>2.3499999999999996</v>
      </c>
      <c r="S80" s="43">
        <v>19.56</v>
      </c>
      <c r="T80" s="43">
        <v>0.76</v>
      </c>
      <c r="U80" s="43">
        <v>0.34</v>
      </c>
      <c r="V80" s="43">
        <v>1.65</v>
      </c>
      <c r="W80" s="43">
        <f t="shared" ref="W80:W81" si="28">SUM(B80:V80)</f>
        <v>163.729</v>
      </c>
      <c r="X80" s="46">
        <f t="shared" si="25"/>
        <v>0.007446830702</v>
      </c>
    </row>
    <row r="81" ht="12.75" customHeight="1">
      <c r="A81" s="48" t="s">
        <v>92</v>
      </c>
      <c r="B81" s="49">
        <v>101.13</v>
      </c>
      <c r="C81" s="49">
        <v>1408.31</v>
      </c>
      <c r="D81" s="49">
        <v>105.74</v>
      </c>
      <c r="E81" s="49">
        <v>222.7</v>
      </c>
      <c r="F81" s="49">
        <v>29.55</v>
      </c>
      <c r="G81" s="49">
        <v>277.27</v>
      </c>
      <c r="H81" s="49">
        <v>1058.01</v>
      </c>
      <c r="I81" s="49">
        <v>26.44</v>
      </c>
      <c r="J81" s="49">
        <v>13.76</v>
      </c>
      <c r="K81" s="49">
        <v>75.28</v>
      </c>
      <c r="L81" s="49">
        <v>99.95500000000003</v>
      </c>
      <c r="M81" s="49">
        <v>748.175</v>
      </c>
      <c r="N81" s="49">
        <v>1724.1627999999998</v>
      </c>
      <c r="O81" s="49">
        <v>1483.8802999999998</v>
      </c>
      <c r="P81" s="49">
        <v>141.31</v>
      </c>
      <c r="Q81" s="49">
        <v>106.049</v>
      </c>
      <c r="R81" s="49">
        <v>1289.2950000000003</v>
      </c>
      <c r="S81" s="49">
        <v>512.1179999999999</v>
      </c>
      <c r="T81" s="49">
        <v>100.66520000000003</v>
      </c>
      <c r="U81" s="49">
        <v>288.02279999999996</v>
      </c>
      <c r="V81" s="49">
        <v>32347.81640000001</v>
      </c>
      <c r="W81" s="49">
        <f t="shared" si="28"/>
        <v>42159.6395</v>
      </c>
      <c r="X81" s="51">
        <f t="shared" si="25"/>
        <v>1.917532617</v>
      </c>
    </row>
    <row r="82" ht="12.75" customHeight="1">
      <c r="A82" s="37" t="s">
        <v>93</v>
      </c>
      <c r="B82" s="38"/>
      <c r="C82" s="38"/>
      <c r="D82" s="38"/>
      <c r="E82" s="38"/>
      <c r="F82" s="38"/>
      <c r="G82" s="38"/>
      <c r="H82" s="38"/>
      <c r="I82" s="38"/>
      <c r="J82" s="38"/>
      <c r="K82" s="38">
        <v>0.0</v>
      </c>
      <c r="L82" s="38">
        <v>0.0</v>
      </c>
      <c r="M82" s="38"/>
      <c r="N82" s="38"/>
      <c r="O82" s="38">
        <v>0.0</v>
      </c>
      <c r="P82" s="38">
        <v>0.12</v>
      </c>
      <c r="Q82" s="38"/>
      <c r="R82" s="38"/>
      <c r="S82" s="38"/>
      <c r="T82" s="38"/>
      <c r="U82" s="38"/>
      <c r="V82" s="38"/>
      <c r="W82" s="38">
        <f>SUM(B82:U82)</f>
        <v>0.12</v>
      </c>
      <c r="X82" s="39">
        <f t="shared" si="25"/>
        <v>0.000005457919392</v>
      </c>
    </row>
    <row r="83" ht="12.75" customHeight="1">
      <c r="A83" s="42" t="s">
        <v>94</v>
      </c>
      <c r="B83" s="43">
        <v>11.16</v>
      </c>
      <c r="C83" s="43">
        <v>38.2</v>
      </c>
      <c r="D83" s="43">
        <v>8.94</v>
      </c>
      <c r="E83" s="43">
        <v>17.77</v>
      </c>
      <c r="F83" s="43">
        <v>0.73</v>
      </c>
      <c r="G83" s="43">
        <v>16.29</v>
      </c>
      <c r="H83" s="43">
        <v>300.28</v>
      </c>
      <c r="I83" s="43">
        <v>46.04</v>
      </c>
      <c r="J83" s="43">
        <v>29.79</v>
      </c>
      <c r="K83" s="43">
        <v>187.72</v>
      </c>
      <c r="L83" s="43">
        <v>91.4067</v>
      </c>
      <c r="M83" s="43">
        <v>224.1325</v>
      </c>
      <c r="N83" s="43">
        <v>69.7875</v>
      </c>
      <c r="O83" s="43">
        <v>27.206000000000003</v>
      </c>
      <c r="P83" s="43">
        <v>20.86</v>
      </c>
      <c r="Q83" s="43">
        <v>195.70300000000003</v>
      </c>
      <c r="R83" s="43">
        <v>36.879999999999995</v>
      </c>
      <c r="S83" s="43">
        <v>1041.09</v>
      </c>
      <c r="T83" s="43">
        <v>23.902000000000005</v>
      </c>
      <c r="U83" s="43">
        <v>2542.3059999999996</v>
      </c>
      <c r="V83" s="43">
        <v>1488.3149999999996</v>
      </c>
      <c r="W83" s="43">
        <f t="shared" ref="W83:W87" si="29">SUM(B83:V83)</f>
        <v>6418.5087</v>
      </c>
      <c r="X83" s="46">
        <f t="shared" si="25"/>
        <v>0.2919308592</v>
      </c>
    </row>
    <row r="84" ht="12.75" customHeight="1">
      <c r="A84" s="48" t="s">
        <v>95</v>
      </c>
      <c r="B84" s="49">
        <v>10118.26000000008</v>
      </c>
      <c r="C84" s="49">
        <v>10974.11000000008</v>
      </c>
      <c r="D84" s="49">
        <v>6452.510000000066</v>
      </c>
      <c r="E84" s="49">
        <v>4359.790000000062</v>
      </c>
      <c r="F84" s="49">
        <v>5162.950000000054</v>
      </c>
      <c r="G84" s="49">
        <v>7928.780000000047</v>
      </c>
      <c r="H84" s="49">
        <v>6750.560000000023</v>
      </c>
      <c r="I84" s="49">
        <v>9791.010000000037</v>
      </c>
      <c r="J84" s="49">
        <v>10501.74</v>
      </c>
      <c r="K84" s="49">
        <v>28265.3</v>
      </c>
      <c r="L84" s="49">
        <v>4532.827500000037</v>
      </c>
      <c r="M84" s="49">
        <v>34636.47419999995</v>
      </c>
      <c r="N84" s="49">
        <v>14622.2544</v>
      </c>
      <c r="O84" s="49">
        <v>10149.3633</v>
      </c>
      <c r="P84" s="49">
        <v>79839.61359999991</v>
      </c>
      <c r="Q84" s="49">
        <v>10267.521400000074</v>
      </c>
      <c r="R84" s="34">
        <v>8060.6245000000035</v>
      </c>
      <c r="S84" s="49">
        <v>9697.484600000034</v>
      </c>
      <c r="T84" s="49">
        <v>1446.8425000000004</v>
      </c>
      <c r="U84" s="49">
        <v>2202.2668</v>
      </c>
      <c r="V84" s="49">
        <v>24393.616100000003</v>
      </c>
      <c r="W84" s="49">
        <f t="shared" si="29"/>
        <v>300153.8989</v>
      </c>
      <c r="X84" s="51">
        <f t="shared" si="25"/>
        <v>13.65179821</v>
      </c>
    </row>
    <row r="85" ht="12.75" customHeight="1">
      <c r="A85" s="37" t="s">
        <v>96</v>
      </c>
      <c r="B85" s="38">
        <v>23.52</v>
      </c>
      <c r="C85" s="38">
        <v>20.51</v>
      </c>
      <c r="D85" s="38">
        <v>18.0</v>
      </c>
      <c r="E85" s="38">
        <v>2.98</v>
      </c>
      <c r="F85" s="38">
        <v>1082.62</v>
      </c>
      <c r="G85" s="38">
        <v>23.2</v>
      </c>
      <c r="H85" s="38">
        <v>1.37</v>
      </c>
      <c r="I85" s="38">
        <v>18.71</v>
      </c>
      <c r="J85" s="38">
        <v>8.41</v>
      </c>
      <c r="K85" s="38">
        <v>5.03</v>
      </c>
      <c r="L85" s="38">
        <v>87.23</v>
      </c>
      <c r="M85" s="38">
        <v>3008.68</v>
      </c>
      <c r="N85" s="38">
        <v>5.43</v>
      </c>
      <c r="O85" s="38">
        <v>5.5</v>
      </c>
      <c r="P85" s="38">
        <v>2.16</v>
      </c>
      <c r="Q85" s="38">
        <v>76.24999999999999</v>
      </c>
      <c r="R85" s="38">
        <v>6.5</v>
      </c>
      <c r="S85" s="38">
        <v>0.39</v>
      </c>
      <c r="T85" s="38">
        <v>12.745000000000001</v>
      </c>
      <c r="U85" s="38">
        <v>6.0</v>
      </c>
      <c r="V85" s="38">
        <v>19.865</v>
      </c>
      <c r="W85" s="38">
        <f t="shared" si="29"/>
        <v>4435.1</v>
      </c>
      <c r="X85" s="39">
        <f t="shared" si="25"/>
        <v>0.2017201525</v>
      </c>
    </row>
    <row r="86" ht="12.75" customHeight="1">
      <c r="A86" s="37" t="s">
        <v>97</v>
      </c>
      <c r="B86" s="38">
        <v>538.4</v>
      </c>
      <c r="C86" s="38">
        <v>391.64</v>
      </c>
      <c r="D86" s="38">
        <v>30.43</v>
      </c>
      <c r="E86" s="38">
        <v>1463.97</v>
      </c>
      <c r="F86" s="38">
        <v>71.28</v>
      </c>
      <c r="G86" s="38">
        <v>14.61</v>
      </c>
      <c r="H86" s="38">
        <v>58.84</v>
      </c>
      <c r="I86" s="38">
        <v>9.52</v>
      </c>
      <c r="J86" s="38">
        <v>128.36</v>
      </c>
      <c r="K86" s="38">
        <v>23.81</v>
      </c>
      <c r="L86" s="38">
        <v>20.460000000000004</v>
      </c>
      <c r="M86" s="38">
        <v>3.4</v>
      </c>
      <c r="N86" s="38">
        <v>288.93100000000004</v>
      </c>
      <c r="O86" s="38">
        <v>42.82</v>
      </c>
      <c r="P86" s="38">
        <v>123.73999999999998</v>
      </c>
      <c r="Q86" s="38">
        <v>160.13700000000006</v>
      </c>
      <c r="R86" s="38">
        <v>81.401</v>
      </c>
      <c r="S86" s="38">
        <v>39.182500000000005</v>
      </c>
      <c r="T86" s="38">
        <v>16.896500000000003</v>
      </c>
      <c r="U86" s="38">
        <v>64.64999999999999</v>
      </c>
      <c r="V86" s="38">
        <v>3831.767</v>
      </c>
      <c r="W86" s="38">
        <f t="shared" si="29"/>
        <v>7404.245</v>
      </c>
      <c r="X86" s="39">
        <f t="shared" si="25"/>
        <v>0.3367647698</v>
      </c>
    </row>
    <row r="87" ht="12.75" customHeight="1">
      <c r="A87" s="37" t="s">
        <v>98</v>
      </c>
      <c r="B87" s="38"/>
      <c r="C87" s="38">
        <v>19.5</v>
      </c>
      <c r="D87" s="38">
        <v>1.0</v>
      </c>
      <c r="E87" s="38">
        <v>1.0</v>
      </c>
      <c r="F87" s="38"/>
      <c r="G87" s="38">
        <v>1.01</v>
      </c>
      <c r="H87" s="38"/>
      <c r="I87" s="38"/>
      <c r="J87" s="38"/>
      <c r="K87" s="38">
        <v>14.17</v>
      </c>
      <c r="L87" s="38">
        <v>0.01</v>
      </c>
      <c r="M87" s="38">
        <v>8.203</v>
      </c>
      <c r="N87" s="38">
        <v>1.5</v>
      </c>
      <c r="O87" s="38">
        <v>0.1</v>
      </c>
      <c r="P87" s="38">
        <v>0.05</v>
      </c>
      <c r="Q87" s="38">
        <v>0.01</v>
      </c>
      <c r="R87" s="38">
        <v>1.02</v>
      </c>
      <c r="S87" s="38">
        <v>0.22000000000000003</v>
      </c>
      <c r="T87" s="38"/>
      <c r="U87" s="38">
        <v>5251.2704</v>
      </c>
      <c r="V87" s="38">
        <v>0.68</v>
      </c>
      <c r="W87" s="38">
        <f t="shared" si="29"/>
        <v>5299.7434</v>
      </c>
      <c r="X87" s="39">
        <f t="shared" si="25"/>
        <v>0.2410464356</v>
      </c>
    </row>
    <row r="88" ht="12.75" customHeight="1">
      <c r="A88" s="42" t="s">
        <v>99</v>
      </c>
      <c r="B88" s="43"/>
      <c r="C88" s="43">
        <v>7.8</v>
      </c>
      <c r="D88" s="43">
        <v>0.04</v>
      </c>
      <c r="E88" s="43">
        <v>0.5</v>
      </c>
      <c r="F88" s="43">
        <v>4.1</v>
      </c>
      <c r="G88" s="43"/>
      <c r="H88" s="43"/>
      <c r="I88" s="43"/>
      <c r="J88" s="43">
        <v>2.5</v>
      </c>
      <c r="K88" s="43">
        <v>0.01</v>
      </c>
      <c r="L88" s="43">
        <v>0.03</v>
      </c>
      <c r="M88" s="43"/>
      <c r="N88" s="43">
        <v>1636.0</v>
      </c>
      <c r="O88" s="43">
        <v>0.0</v>
      </c>
      <c r="P88" s="43"/>
      <c r="Q88" s="43"/>
      <c r="R88" s="43"/>
      <c r="S88" s="43"/>
      <c r="T88" s="43"/>
      <c r="U88" s="43"/>
      <c r="V88" s="43"/>
      <c r="W88" s="43">
        <f>SUM(B88:U88)</f>
        <v>1650.98</v>
      </c>
      <c r="X88" s="46">
        <f t="shared" si="25"/>
        <v>0.07509096465</v>
      </c>
    </row>
    <row r="89" ht="12.75" customHeight="1">
      <c r="A89" s="48" t="s">
        <v>100</v>
      </c>
      <c r="B89" s="49">
        <v>662.89</v>
      </c>
      <c r="C89" s="49">
        <v>2150.12</v>
      </c>
      <c r="D89" s="49">
        <v>1438.0</v>
      </c>
      <c r="E89" s="49">
        <v>340.3</v>
      </c>
      <c r="F89" s="49">
        <v>769.36</v>
      </c>
      <c r="G89" s="49">
        <v>203.89</v>
      </c>
      <c r="H89" s="49">
        <v>264.38</v>
      </c>
      <c r="I89" s="49">
        <v>1015.17</v>
      </c>
      <c r="J89" s="49">
        <v>247.67</v>
      </c>
      <c r="K89" s="49">
        <v>485.78</v>
      </c>
      <c r="L89" s="49">
        <v>276.26869999999985</v>
      </c>
      <c r="M89" s="49">
        <v>626.8196</v>
      </c>
      <c r="N89" s="49">
        <v>1797.4962</v>
      </c>
      <c r="O89" s="49">
        <v>609.7498</v>
      </c>
      <c r="P89" s="49">
        <v>1873.6157999999996</v>
      </c>
      <c r="Q89" s="49">
        <v>1159.2432999999994</v>
      </c>
      <c r="R89" s="49">
        <v>16379.7474</v>
      </c>
      <c r="S89" s="49">
        <v>2063.9675000000007</v>
      </c>
      <c r="T89" s="49">
        <v>414.06730000000005</v>
      </c>
      <c r="U89" s="49">
        <v>9.395</v>
      </c>
      <c r="V89" s="49">
        <v>6625.927</v>
      </c>
      <c r="W89" s="49">
        <f>SUM(B89:V89)</f>
        <v>39413.8576</v>
      </c>
      <c r="X89" s="51">
        <f t="shared" si="25"/>
        <v>1.792647148</v>
      </c>
    </row>
    <row r="90" ht="12.75" customHeight="1">
      <c r="A90" s="37" t="s">
        <v>101</v>
      </c>
      <c r="B90" s="38">
        <v>0.3</v>
      </c>
      <c r="C90" s="38">
        <v>5.58</v>
      </c>
      <c r="D90" s="38">
        <v>1.01</v>
      </c>
      <c r="E90" s="38">
        <v>7.9</v>
      </c>
      <c r="F90" s="38">
        <v>7.82</v>
      </c>
      <c r="G90" s="38">
        <v>0.94</v>
      </c>
      <c r="H90" s="38">
        <v>2.4</v>
      </c>
      <c r="I90" s="38">
        <v>1.3</v>
      </c>
      <c r="J90" s="38">
        <v>1.31</v>
      </c>
      <c r="K90" s="38">
        <v>36.4</v>
      </c>
      <c r="L90" s="38">
        <v>0.76</v>
      </c>
      <c r="M90" s="38">
        <v>0.1335</v>
      </c>
      <c r="N90" s="38">
        <v>0.8999999999999999</v>
      </c>
      <c r="O90" s="38">
        <v>0.4</v>
      </c>
      <c r="P90" s="38"/>
      <c r="Q90" s="38"/>
      <c r="R90" s="38">
        <v>0.525</v>
      </c>
      <c r="S90" s="38">
        <v>3.02</v>
      </c>
      <c r="T90" s="38">
        <v>0.8800000000000001</v>
      </c>
      <c r="U90" s="38">
        <v>0.32999999999999996</v>
      </c>
      <c r="V90" s="38"/>
      <c r="W90" s="38">
        <f>SUM(B90:U90)</f>
        <v>71.9085</v>
      </c>
      <c r="X90" s="39">
        <f t="shared" si="25"/>
        <v>0.003270589972</v>
      </c>
    </row>
    <row r="91" ht="12.75" customHeight="1">
      <c r="A91" s="37" t="s">
        <v>102</v>
      </c>
      <c r="B91" s="38">
        <v>4.65</v>
      </c>
      <c r="C91" s="38">
        <v>40.69</v>
      </c>
      <c r="D91" s="38">
        <v>12.7</v>
      </c>
      <c r="E91" s="38">
        <v>13.86</v>
      </c>
      <c r="F91" s="38">
        <v>1.06</v>
      </c>
      <c r="G91" s="38">
        <v>26.67</v>
      </c>
      <c r="H91" s="38">
        <v>5.66</v>
      </c>
      <c r="I91" s="38">
        <v>0.68</v>
      </c>
      <c r="J91" s="38">
        <v>3.34</v>
      </c>
      <c r="K91" s="38">
        <v>38.88</v>
      </c>
      <c r="L91" s="38">
        <v>13.649700000000001</v>
      </c>
      <c r="M91" s="38">
        <v>922.2774999999999</v>
      </c>
      <c r="N91" s="38">
        <v>17.722</v>
      </c>
      <c r="O91" s="38">
        <v>0.86</v>
      </c>
      <c r="P91" s="38">
        <v>1.3215000000000001</v>
      </c>
      <c r="Q91" s="38">
        <v>4.79</v>
      </c>
      <c r="R91" s="38">
        <v>84.61</v>
      </c>
      <c r="S91" s="38">
        <v>1.43</v>
      </c>
      <c r="T91" s="38">
        <v>17.026</v>
      </c>
      <c r="U91" s="38">
        <v>190.34499999999997</v>
      </c>
      <c r="V91" s="38">
        <v>43.375</v>
      </c>
      <c r="W91" s="38">
        <f t="shared" ref="W91:W93" si="30">SUM(B91:V91)</f>
        <v>1445.5967</v>
      </c>
      <c r="X91" s="39">
        <f t="shared" si="25"/>
        <v>0.06574958552</v>
      </c>
    </row>
    <row r="92" ht="12.75" customHeight="1">
      <c r="A92" s="37" t="s">
        <v>103</v>
      </c>
      <c r="B92" s="38">
        <v>4.15</v>
      </c>
      <c r="C92" s="38">
        <v>2.8</v>
      </c>
      <c r="D92" s="38">
        <v>20.3</v>
      </c>
      <c r="E92" s="38">
        <v>12.4</v>
      </c>
      <c r="F92" s="38"/>
      <c r="G92" s="38">
        <v>4.84</v>
      </c>
      <c r="H92" s="38">
        <v>51.4</v>
      </c>
      <c r="I92" s="38">
        <v>6.5</v>
      </c>
      <c r="J92" s="38">
        <v>12.02</v>
      </c>
      <c r="K92" s="38">
        <v>4.07</v>
      </c>
      <c r="L92" s="38">
        <v>0.32</v>
      </c>
      <c r="M92" s="38">
        <v>3.8700000000000006</v>
      </c>
      <c r="N92" s="38">
        <v>0.1</v>
      </c>
      <c r="O92" s="38"/>
      <c r="P92" s="38">
        <v>5.2</v>
      </c>
      <c r="Q92" s="38">
        <v>1.7000000000000002</v>
      </c>
      <c r="R92" s="38">
        <v>5.23</v>
      </c>
      <c r="S92" s="38">
        <v>10.879999999999999</v>
      </c>
      <c r="T92" s="38">
        <v>7.96</v>
      </c>
      <c r="U92" s="38"/>
      <c r="V92" s="38">
        <v>0.2</v>
      </c>
      <c r="W92" s="38">
        <f t="shared" si="30"/>
        <v>153.94</v>
      </c>
      <c r="X92" s="39">
        <f t="shared" si="25"/>
        <v>0.007001600927</v>
      </c>
    </row>
    <row r="93" ht="12.75" customHeight="1">
      <c r="A93" s="37" t="s">
        <v>104</v>
      </c>
      <c r="B93" s="38">
        <v>142.25</v>
      </c>
      <c r="C93" s="38">
        <v>80.54</v>
      </c>
      <c r="D93" s="38">
        <v>265.19</v>
      </c>
      <c r="E93" s="38">
        <v>30.86</v>
      </c>
      <c r="F93" s="38">
        <v>26.17</v>
      </c>
      <c r="G93" s="38">
        <v>28.77</v>
      </c>
      <c r="H93" s="38">
        <v>23.94</v>
      </c>
      <c r="I93" s="38">
        <v>5.12</v>
      </c>
      <c r="J93" s="38">
        <v>27.21</v>
      </c>
      <c r="K93" s="38">
        <v>77.19</v>
      </c>
      <c r="L93" s="38">
        <v>13.629999999999999</v>
      </c>
      <c r="M93" s="38">
        <v>28.82</v>
      </c>
      <c r="N93" s="38">
        <v>28.68</v>
      </c>
      <c r="O93" s="38">
        <v>49.32</v>
      </c>
      <c r="P93" s="38">
        <v>459.3399999999999</v>
      </c>
      <c r="Q93" s="38">
        <v>83.06299999999999</v>
      </c>
      <c r="R93" s="38">
        <v>164.39000000000001</v>
      </c>
      <c r="S93" s="38">
        <v>112.48600000000002</v>
      </c>
      <c r="T93" s="38">
        <v>116.2</v>
      </c>
      <c r="U93" s="38">
        <v>7.75</v>
      </c>
      <c r="V93" s="38">
        <v>1447.2549999999999</v>
      </c>
      <c r="W93" s="38">
        <f t="shared" si="30"/>
        <v>3218.174</v>
      </c>
      <c r="X93" s="39">
        <f t="shared" si="25"/>
        <v>0.146371119</v>
      </c>
    </row>
    <row r="94" ht="12.75" customHeight="1">
      <c r="A94" s="37" t="s">
        <v>105</v>
      </c>
      <c r="B94" s="38">
        <v>4.5</v>
      </c>
      <c r="C94" s="38">
        <v>0.83</v>
      </c>
      <c r="D94" s="38">
        <v>1.0</v>
      </c>
      <c r="E94" s="38">
        <v>1.7</v>
      </c>
      <c r="F94" s="38">
        <v>0.03</v>
      </c>
      <c r="G94" s="38">
        <v>0.3</v>
      </c>
      <c r="H94" s="38"/>
      <c r="I94" s="38"/>
      <c r="J94" s="38"/>
      <c r="K94" s="38">
        <v>0.19</v>
      </c>
      <c r="L94" s="38">
        <v>0.5</v>
      </c>
      <c r="M94" s="38"/>
      <c r="N94" s="38">
        <v>35.3</v>
      </c>
      <c r="O94" s="38">
        <v>12.4</v>
      </c>
      <c r="P94" s="38">
        <v>1.3</v>
      </c>
      <c r="Q94" s="38"/>
      <c r="R94" s="38">
        <v>4.17</v>
      </c>
      <c r="S94" s="38">
        <v>2327.65</v>
      </c>
      <c r="T94" s="38">
        <v>0.34</v>
      </c>
      <c r="U94" s="38">
        <v>3.2</v>
      </c>
      <c r="V94" s="38"/>
      <c r="W94" s="38">
        <f>SUM(B94:U94)</f>
        <v>2393.41</v>
      </c>
      <c r="X94" s="39">
        <f t="shared" si="25"/>
        <v>0.1088586571</v>
      </c>
    </row>
    <row r="95" ht="12.75" customHeight="1">
      <c r="A95" s="37" t="s">
        <v>106</v>
      </c>
      <c r="B95" s="38">
        <v>1.5</v>
      </c>
      <c r="C95" s="38">
        <v>3.75</v>
      </c>
      <c r="D95" s="38">
        <v>18.8</v>
      </c>
      <c r="E95" s="38">
        <v>2.1</v>
      </c>
      <c r="F95" s="38">
        <v>0.18</v>
      </c>
      <c r="G95" s="38">
        <v>5.43</v>
      </c>
      <c r="H95" s="38">
        <v>2.7</v>
      </c>
      <c r="I95" s="38">
        <v>4.0</v>
      </c>
      <c r="J95" s="38">
        <v>0.2</v>
      </c>
      <c r="K95" s="38">
        <v>4.07</v>
      </c>
      <c r="L95" s="38">
        <v>0.06</v>
      </c>
      <c r="M95" s="38">
        <v>0.6</v>
      </c>
      <c r="N95" s="38">
        <v>9.919999999999998</v>
      </c>
      <c r="O95" s="38">
        <v>5.75</v>
      </c>
      <c r="P95" s="38">
        <v>114.21000000000001</v>
      </c>
      <c r="Q95" s="38">
        <v>3.93</v>
      </c>
      <c r="R95" s="38">
        <v>3.09</v>
      </c>
      <c r="S95" s="38">
        <v>16.18</v>
      </c>
      <c r="T95" s="38">
        <v>14.370000000000001</v>
      </c>
      <c r="U95" s="38">
        <v>19.169999999999998</v>
      </c>
      <c r="V95" s="38">
        <v>2.66</v>
      </c>
      <c r="W95" s="38">
        <f>SUM(B95:V95)</f>
        <v>232.67</v>
      </c>
      <c r="X95" s="39">
        <f t="shared" si="25"/>
        <v>0.01058245088</v>
      </c>
    </row>
    <row r="96" ht="12.75" customHeight="1">
      <c r="A96" s="37" t="s">
        <v>107</v>
      </c>
      <c r="B96" s="38">
        <v>0.3</v>
      </c>
      <c r="C96" s="38">
        <v>25.62</v>
      </c>
      <c r="D96" s="38"/>
      <c r="E96" s="38">
        <v>132.7</v>
      </c>
      <c r="F96" s="38">
        <v>0.91</v>
      </c>
      <c r="G96" s="38">
        <v>0.2</v>
      </c>
      <c r="H96" s="38"/>
      <c r="I96" s="38">
        <v>14.2</v>
      </c>
      <c r="J96" s="38"/>
      <c r="K96" s="38">
        <v>8.65</v>
      </c>
      <c r="L96" s="38">
        <v>1.1300000000000001</v>
      </c>
      <c r="M96" s="38">
        <v>1.52</v>
      </c>
      <c r="N96" s="38">
        <v>1.03</v>
      </c>
      <c r="O96" s="38">
        <v>1.32</v>
      </c>
      <c r="P96" s="38">
        <v>0.1</v>
      </c>
      <c r="Q96" s="38">
        <v>0.17</v>
      </c>
      <c r="R96" s="38">
        <v>0.21000000000000002</v>
      </c>
      <c r="S96" s="38">
        <v>2.23</v>
      </c>
      <c r="T96" s="38"/>
      <c r="U96" s="38">
        <v>2.65</v>
      </c>
      <c r="V96" s="38"/>
      <c r="W96" s="38">
        <f>SUM(B96:U96)</f>
        <v>192.94</v>
      </c>
      <c r="X96" s="39">
        <f t="shared" si="25"/>
        <v>0.00877542473</v>
      </c>
    </row>
    <row r="97" ht="12.75" customHeight="1">
      <c r="A97" s="37" t="s">
        <v>108</v>
      </c>
      <c r="B97" s="38">
        <v>10.61</v>
      </c>
      <c r="C97" s="38">
        <v>8.08</v>
      </c>
      <c r="D97" s="38">
        <v>1514.69</v>
      </c>
      <c r="E97" s="38">
        <v>2.38</v>
      </c>
      <c r="F97" s="38">
        <v>420.91</v>
      </c>
      <c r="G97" s="38">
        <v>12.18</v>
      </c>
      <c r="H97" s="38">
        <v>0.05</v>
      </c>
      <c r="I97" s="38">
        <v>4.8</v>
      </c>
      <c r="J97" s="38">
        <v>10.62</v>
      </c>
      <c r="K97" s="38">
        <v>1.1</v>
      </c>
      <c r="L97" s="38">
        <v>3.93</v>
      </c>
      <c r="M97" s="38">
        <v>1.6600000000000001</v>
      </c>
      <c r="N97" s="38">
        <v>0.8999999999999999</v>
      </c>
      <c r="O97" s="38">
        <v>33.1971</v>
      </c>
      <c r="P97" s="38">
        <v>4.5</v>
      </c>
      <c r="Q97" s="38">
        <v>2.95</v>
      </c>
      <c r="R97" s="38">
        <v>45.7</v>
      </c>
      <c r="S97" s="38">
        <v>31.880000000000003</v>
      </c>
      <c r="T97" s="38">
        <v>11.419999999999998</v>
      </c>
      <c r="U97" s="38">
        <v>2.0</v>
      </c>
      <c r="V97" s="38">
        <v>25.439999999999998</v>
      </c>
      <c r="W97" s="38">
        <f>SUM(B97:V97)</f>
        <v>2148.9971</v>
      </c>
      <c r="X97" s="39">
        <f t="shared" si="25"/>
        <v>0.09774210789</v>
      </c>
    </row>
    <row r="98" ht="12.75" customHeight="1">
      <c r="A98" s="37" t="s">
        <v>109</v>
      </c>
      <c r="B98" s="38"/>
      <c r="C98" s="38">
        <v>0.3</v>
      </c>
      <c r="D98" s="38"/>
      <c r="E98" s="38">
        <v>0.03</v>
      </c>
      <c r="F98" s="38"/>
      <c r="G98" s="38"/>
      <c r="H98" s="38"/>
      <c r="I98" s="38"/>
      <c r="J98" s="38"/>
      <c r="K98" s="38">
        <v>0.0</v>
      </c>
      <c r="L98" s="38">
        <v>0.0</v>
      </c>
      <c r="M98" s="38">
        <v>0.1</v>
      </c>
      <c r="N98" s="38"/>
      <c r="O98" s="38">
        <v>2.0</v>
      </c>
      <c r="P98" s="38">
        <v>0.3</v>
      </c>
      <c r="Q98" s="38"/>
      <c r="R98" s="38">
        <v>20.0</v>
      </c>
      <c r="S98" s="38"/>
      <c r="T98" s="38"/>
      <c r="U98" s="38">
        <v>1.19</v>
      </c>
      <c r="V98" s="38"/>
      <c r="W98" s="38">
        <f t="shared" ref="W98:W99" si="31">SUM(B98:U98)</f>
        <v>23.92</v>
      </c>
      <c r="X98" s="39">
        <f t="shared" si="25"/>
        <v>0.001087945266</v>
      </c>
    </row>
    <row r="99" ht="12.75" customHeight="1">
      <c r="A99" s="37" t="s">
        <v>110</v>
      </c>
      <c r="B99" s="38">
        <v>0.37</v>
      </c>
      <c r="C99" s="38">
        <v>1.25</v>
      </c>
      <c r="D99" s="38">
        <v>0.46</v>
      </c>
      <c r="E99" s="38">
        <v>0.1</v>
      </c>
      <c r="F99" s="38"/>
      <c r="G99" s="38">
        <v>3.3</v>
      </c>
      <c r="H99" s="38"/>
      <c r="I99" s="38"/>
      <c r="J99" s="38"/>
      <c r="K99" s="38">
        <v>0.0</v>
      </c>
      <c r="L99" s="38">
        <v>0.33</v>
      </c>
      <c r="M99" s="38">
        <v>0.9</v>
      </c>
      <c r="N99" s="38"/>
      <c r="O99" s="38">
        <v>1.81</v>
      </c>
      <c r="P99" s="38">
        <v>3.5</v>
      </c>
      <c r="Q99" s="38">
        <v>0.45</v>
      </c>
      <c r="R99" s="38"/>
      <c r="S99" s="38">
        <v>0.35</v>
      </c>
      <c r="T99" s="38">
        <v>0.55</v>
      </c>
      <c r="U99" s="38">
        <v>2.1500000000000004</v>
      </c>
      <c r="V99" s="38"/>
      <c r="W99" s="38">
        <f t="shared" si="31"/>
        <v>15.52</v>
      </c>
      <c r="X99" s="39">
        <f t="shared" si="25"/>
        <v>0.0007058909081</v>
      </c>
    </row>
    <row r="100" ht="12.75" customHeight="1">
      <c r="A100" s="37" t="s">
        <v>111</v>
      </c>
      <c r="B100" s="38">
        <v>0.56</v>
      </c>
      <c r="C100" s="38"/>
      <c r="D100" s="38">
        <v>1.05</v>
      </c>
      <c r="E100" s="38">
        <v>1.65</v>
      </c>
      <c r="F100" s="38"/>
      <c r="G100" s="38">
        <v>0.01</v>
      </c>
      <c r="H100" s="38">
        <v>0.03</v>
      </c>
      <c r="I100" s="38">
        <v>0.05</v>
      </c>
      <c r="J100" s="38"/>
      <c r="K100" s="38">
        <v>0.0</v>
      </c>
      <c r="L100" s="38">
        <v>1.305</v>
      </c>
      <c r="M100" s="38">
        <v>4.5</v>
      </c>
      <c r="N100" s="38"/>
      <c r="O100" s="38">
        <v>8.74</v>
      </c>
      <c r="P100" s="38">
        <v>0.04</v>
      </c>
      <c r="Q100" s="38"/>
      <c r="R100" s="38">
        <v>1.36</v>
      </c>
      <c r="S100" s="38"/>
      <c r="T100" s="38">
        <v>0.08</v>
      </c>
      <c r="U100" s="38">
        <v>1.4900000000000002</v>
      </c>
      <c r="V100" s="38">
        <v>12.0</v>
      </c>
      <c r="W100" s="38">
        <f t="shared" ref="W100:W108" si="32">SUM(B100:V100)</f>
        <v>32.865</v>
      </c>
      <c r="X100" s="39">
        <f t="shared" si="25"/>
        <v>0.001494787674</v>
      </c>
    </row>
    <row r="101" ht="12.75" customHeight="1">
      <c r="A101" s="37" t="s">
        <v>112</v>
      </c>
      <c r="B101" s="38">
        <v>5.0</v>
      </c>
      <c r="C101" s="38">
        <v>217.54</v>
      </c>
      <c r="D101" s="38">
        <v>9.13</v>
      </c>
      <c r="E101" s="38">
        <v>8.64</v>
      </c>
      <c r="F101" s="38">
        <v>13.21</v>
      </c>
      <c r="G101" s="38">
        <v>3.55</v>
      </c>
      <c r="H101" s="38">
        <v>27.49</v>
      </c>
      <c r="I101" s="38">
        <v>121.87</v>
      </c>
      <c r="J101" s="38">
        <v>9.84</v>
      </c>
      <c r="K101" s="38">
        <v>13.12</v>
      </c>
      <c r="L101" s="38">
        <v>15.940000000000001</v>
      </c>
      <c r="M101" s="38">
        <v>30.07</v>
      </c>
      <c r="N101" s="38">
        <v>12.620000000000001</v>
      </c>
      <c r="O101" s="38">
        <v>16.16</v>
      </c>
      <c r="P101" s="38">
        <v>10.150000000000002</v>
      </c>
      <c r="Q101" s="38">
        <v>37.690000000000005</v>
      </c>
      <c r="R101" s="38">
        <v>21.782</v>
      </c>
      <c r="S101" s="38">
        <v>10.29</v>
      </c>
      <c r="T101" s="38">
        <v>2.1005</v>
      </c>
      <c r="U101" s="38"/>
      <c r="V101" s="38">
        <v>1.2600000000000002</v>
      </c>
      <c r="W101" s="38">
        <f t="shared" si="32"/>
        <v>587.4525</v>
      </c>
      <c r="X101" s="39">
        <f t="shared" si="25"/>
        <v>0.02671890327</v>
      </c>
    </row>
    <row r="102" ht="12.75" customHeight="1">
      <c r="A102" s="42" t="s">
        <v>113</v>
      </c>
      <c r="B102" s="43">
        <v>54.52</v>
      </c>
      <c r="C102" s="43">
        <v>88.61</v>
      </c>
      <c r="D102" s="43">
        <v>1.03</v>
      </c>
      <c r="E102" s="43">
        <v>0.5</v>
      </c>
      <c r="F102" s="43">
        <v>1.9</v>
      </c>
      <c r="G102" s="43">
        <v>5.33</v>
      </c>
      <c r="H102" s="43">
        <v>0.61</v>
      </c>
      <c r="I102" s="43">
        <v>1.6</v>
      </c>
      <c r="J102" s="43">
        <v>8.63</v>
      </c>
      <c r="K102" s="43">
        <v>2.94</v>
      </c>
      <c r="L102" s="43">
        <v>0.13</v>
      </c>
      <c r="M102" s="43">
        <v>8.299999999999999</v>
      </c>
      <c r="N102" s="43">
        <v>140.68</v>
      </c>
      <c r="O102" s="43">
        <v>32.4</v>
      </c>
      <c r="P102" s="43">
        <v>10.52</v>
      </c>
      <c r="Q102" s="43">
        <v>3.848</v>
      </c>
      <c r="R102" s="43">
        <v>1.54</v>
      </c>
      <c r="S102" s="43">
        <v>1.73</v>
      </c>
      <c r="T102" s="43">
        <v>174.54999999999998</v>
      </c>
      <c r="U102" s="43"/>
      <c r="V102" s="43">
        <v>0.32</v>
      </c>
      <c r="W102" s="43">
        <f t="shared" si="32"/>
        <v>539.688</v>
      </c>
      <c r="X102" s="46">
        <f t="shared" si="25"/>
        <v>0.02454644668</v>
      </c>
    </row>
    <row r="103" ht="12.75" customHeight="1">
      <c r="A103" s="48" t="s">
        <v>114</v>
      </c>
      <c r="B103" s="49">
        <v>182.97</v>
      </c>
      <c r="C103" s="49">
        <v>49.9</v>
      </c>
      <c r="D103" s="49">
        <v>86.7</v>
      </c>
      <c r="E103" s="49">
        <v>27.11</v>
      </c>
      <c r="F103" s="49">
        <v>6187.05</v>
      </c>
      <c r="G103" s="49">
        <v>148.65</v>
      </c>
      <c r="H103" s="49">
        <v>401.56</v>
      </c>
      <c r="I103" s="49">
        <v>6248.75</v>
      </c>
      <c r="J103" s="49">
        <v>1015.05</v>
      </c>
      <c r="K103" s="49">
        <v>654.51</v>
      </c>
      <c r="L103" s="49">
        <v>111.99000000000001</v>
      </c>
      <c r="M103" s="49">
        <v>4147.4725</v>
      </c>
      <c r="N103" s="49">
        <v>1560.0225</v>
      </c>
      <c r="O103" s="49">
        <v>596.72</v>
      </c>
      <c r="P103" s="49">
        <v>5075.814</v>
      </c>
      <c r="Q103" s="49">
        <v>1058.1819000000003</v>
      </c>
      <c r="R103" s="34">
        <v>3586.207999999999</v>
      </c>
      <c r="S103" s="49">
        <v>580.9199999999998</v>
      </c>
      <c r="T103" s="49">
        <v>1035.3281</v>
      </c>
      <c r="U103" s="49">
        <v>455.82899999999995</v>
      </c>
      <c r="V103" s="49">
        <v>8551.770000000006</v>
      </c>
      <c r="W103" s="49">
        <f t="shared" si="32"/>
        <v>41762.506</v>
      </c>
      <c r="X103" s="51">
        <f t="shared" si="25"/>
        <v>1.899469928</v>
      </c>
    </row>
    <row r="104" ht="12.75" customHeight="1">
      <c r="A104" s="37" t="s">
        <v>115</v>
      </c>
      <c r="B104" s="38">
        <v>21.0</v>
      </c>
      <c r="C104" s="38">
        <v>15.91</v>
      </c>
      <c r="D104" s="38">
        <v>77.5</v>
      </c>
      <c r="E104" s="38">
        <v>16.46</v>
      </c>
      <c r="F104" s="38">
        <v>158.33</v>
      </c>
      <c r="G104" s="38">
        <v>323.02</v>
      </c>
      <c r="H104" s="38">
        <v>49.52</v>
      </c>
      <c r="I104" s="38">
        <v>449.32</v>
      </c>
      <c r="J104" s="38">
        <v>131.42</v>
      </c>
      <c r="K104" s="38">
        <v>5924.12</v>
      </c>
      <c r="L104" s="38">
        <v>29.97</v>
      </c>
      <c r="M104" s="38">
        <v>618.8928</v>
      </c>
      <c r="N104" s="38">
        <v>2593.12</v>
      </c>
      <c r="O104" s="38">
        <v>504.24</v>
      </c>
      <c r="P104" s="38">
        <v>538.391</v>
      </c>
      <c r="Q104" s="38">
        <v>74.372</v>
      </c>
      <c r="R104" s="38">
        <v>1359.0775</v>
      </c>
      <c r="S104" s="38">
        <v>42.38000000000001</v>
      </c>
      <c r="T104" s="38">
        <v>120.44999999999999</v>
      </c>
      <c r="U104" s="38">
        <v>20.225</v>
      </c>
      <c r="V104" s="38">
        <v>4698.328000000001</v>
      </c>
      <c r="W104" s="38">
        <f t="shared" si="32"/>
        <v>17766.0463</v>
      </c>
      <c r="X104" s="39">
        <f t="shared" si="25"/>
        <v>0.8080470719</v>
      </c>
    </row>
    <row r="105" ht="12.75" customHeight="1">
      <c r="A105" s="37" t="s">
        <v>116</v>
      </c>
      <c r="B105" s="38">
        <v>21.51</v>
      </c>
      <c r="C105" s="38">
        <v>315.95</v>
      </c>
      <c r="D105" s="38">
        <v>1821.66</v>
      </c>
      <c r="E105" s="38">
        <v>55.61</v>
      </c>
      <c r="F105" s="38">
        <v>29.29</v>
      </c>
      <c r="G105" s="38">
        <v>224.88</v>
      </c>
      <c r="H105" s="38">
        <v>1776.37</v>
      </c>
      <c r="I105" s="38">
        <v>829.27</v>
      </c>
      <c r="J105" s="38">
        <v>452.98</v>
      </c>
      <c r="K105" s="38">
        <v>294.65</v>
      </c>
      <c r="L105" s="38">
        <v>104.21</v>
      </c>
      <c r="M105" s="38">
        <v>1096.8319999999999</v>
      </c>
      <c r="N105" s="38">
        <v>1248.383</v>
      </c>
      <c r="O105" s="38">
        <v>143.39999999999998</v>
      </c>
      <c r="P105" s="38">
        <v>71273.04999999996</v>
      </c>
      <c r="Q105" s="38">
        <v>294.58089999999993</v>
      </c>
      <c r="R105" s="38">
        <v>1911.8273</v>
      </c>
      <c r="S105" s="38">
        <v>70.64</v>
      </c>
      <c r="T105" s="38">
        <v>41.971000000000004</v>
      </c>
      <c r="U105" s="38">
        <v>200.48999999999998</v>
      </c>
      <c r="V105" s="38">
        <v>4426.560000000002</v>
      </c>
      <c r="W105" s="38">
        <f t="shared" si="32"/>
        <v>86634.1142</v>
      </c>
      <c r="X105" s="39">
        <f t="shared" si="25"/>
        <v>3.9403501</v>
      </c>
    </row>
    <row r="106" ht="12.75" customHeight="1">
      <c r="A106" s="42" t="s">
        <v>117</v>
      </c>
      <c r="B106" s="43">
        <v>581.14</v>
      </c>
      <c r="C106" s="43">
        <v>101.16</v>
      </c>
      <c r="D106" s="43">
        <v>196.4</v>
      </c>
      <c r="E106" s="43">
        <v>19.21</v>
      </c>
      <c r="F106" s="43">
        <v>873.69</v>
      </c>
      <c r="G106" s="43">
        <v>633.93</v>
      </c>
      <c r="H106" s="43">
        <v>3433.22</v>
      </c>
      <c r="I106" s="43">
        <v>1165.58</v>
      </c>
      <c r="J106" s="43">
        <v>274.25</v>
      </c>
      <c r="K106" s="43">
        <v>971.15</v>
      </c>
      <c r="L106" s="43">
        <v>841.1800000000002</v>
      </c>
      <c r="M106" s="43">
        <v>14412.77</v>
      </c>
      <c r="N106" s="43">
        <v>879.5490000000001</v>
      </c>
      <c r="O106" s="43">
        <v>285.936</v>
      </c>
      <c r="P106" s="43">
        <v>17494.050999999992</v>
      </c>
      <c r="Q106" s="43">
        <v>754.0750000000002</v>
      </c>
      <c r="R106" s="43">
        <v>3759.276600000001</v>
      </c>
      <c r="S106" s="43">
        <v>837.9576000000003</v>
      </c>
      <c r="T106" s="43">
        <v>99.534</v>
      </c>
      <c r="U106" s="43">
        <v>3890.328</v>
      </c>
      <c r="V106" s="43">
        <v>82137.67700000004</v>
      </c>
      <c r="W106" s="43">
        <f t="shared" si="32"/>
        <v>133642.0642</v>
      </c>
      <c r="X106" s="46">
        <f t="shared" si="25"/>
        <v>6.078396782</v>
      </c>
    </row>
    <row r="107" ht="12.75" customHeight="1">
      <c r="A107" s="48" t="s">
        <v>118</v>
      </c>
      <c r="B107" s="49">
        <v>5.25</v>
      </c>
      <c r="C107" s="49">
        <v>318.7</v>
      </c>
      <c r="D107" s="49">
        <v>1.5</v>
      </c>
      <c r="E107" s="49">
        <v>43.9</v>
      </c>
      <c r="F107" s="49">
        <v>9.2</v>
      </c>
      <c r="G107" s="49">
        <v>119.0</v>
      </c>
      <c r="H107" s="49">
        <v>10.1</v>
      </c>
      <c r="I107" s="49">
        <v>4.76</v>
      </c>
      <c r="J107" s="49">
        <v>0.01</v>
      </c>
      <c r="K107" s="49">
        <v>5.01</v>
      </c>
      <c r="L107" s="49">
        <v>2.5</v>
      </c>
      <c r="M107" s="49">
        <v>1.5</v>
      </c>
      <c r="N107" s="49">
        <v>105.2</v>
      </c>
      <c r="O107" s="49">
        <v>18.6</v>
      </c>
      <c r="P107" s="49">
        <v>262.42</v>
      </c>
      <c r="Q107" s="49">
        <v>86.907</v>
      </c>
      <c r="R107" s="49">
        <v>15.74</v>
      </c>
      <c r="S107" s="49">
        <v>115.25</v>
      </c>
      <c r="T107" s="49">
        <v>435.93499999999995</v>
      </c>
      <c r="U107" s="49">
        <v>111.63</v>
      </c>
      <c r="V107" s="49">
        <v>1312.62</v>
      </c>
      <c r="W107" s="49">
        <f t="shared" si="32"/>
        <v>2985.732</v>
      </c>
      <c r="X107" s="51">
        <f t="shared" si="25"/>
        <v>0.1357990382</v>
      </c>
    </row>
    <row r="108" ht="12.75" customHeight="1">
      <c r="A108" s="37" t="s">
        <v>119</v>
      </c>
      <c r="B108" s="38">
        <v>9.0</v>
      </c>
      <c r="C108" s="38">
        <v>0.01</v>
      </c>
      <c r="D108" s="38">
        <v>0.1</v>
      </c>
      <c r="E108" s="38"/>
      <c r="F108" s="38"/>
      <c r="G108" s="38"/>
      <c r="H108" s="38"/>
      <c r="I108" s="38"/>
      <c r="J108" s="38">
        <v>9.8</v>
      </c>
      <c r="K108" s="38">
        <v>0.0</v>
      </c>
      <c r="L108" s="38">
        <v>0.0</v>
      </c>
      <c r="M108" s="38">
        <v>4.5</v>
      </c>
      <c r="N108" s="38"/>
      <c r="O108" s="38">
        <v>0.78</v>
      </c>
      <c r="P108" s="38">
        <v>2.5</v>
      </c>
      <c r="Q108" s="38">
        <v>28.2</v>
      </c>
      <c r="R108" s="38">
        <v>0.03</v>
      </c>
      <c r="S108" s="38"/>
      <c r="T108" s="38"/>
      <c r="U108" s="38">
        <v>1.2999999999999998</v>
      </c>
      <c r="V108" s="38">
        <v>0.27</v>
      </c>
      <c r="W108" s="38">
        <f t="shared" si="32"/>
        <v>56.49</v>
      </c>
      <c r="X108" s="39">
        <f t="shared" si="25"/>
        <v>0.002569315554</v>
      </c>
    </row>
    <row r="109" ht="12.75" customHeight="1">
      <c r="A109" s="37" t="s">
        <v>120</v>
      </c>
      <c r="B109" s="38">
        <v>9.0</v>
      </c>
      <c r="C109" s="38"/>
      <c r="D109" s="38">
        <v>1.0</v>
      </c>
      <c r="E109" s="38">
        <v>0.7</v>
      </c>
      <c r="F109" s="38"/>
      <c r="G109" s="38">
        <v>0.2</v>
      </c>
      <c r="H109" s="38"/>
      <c r="I109" s="38"/>
      <c r="J109" s="38"/>
      <c r="K109" s="38">
        <v>0.0</v>
      </c>
      <c r="L109" s="38">
        <v>0.0</v>
      </c>
      <c r="M109" s="38"/>
      <c r="N109" s="38">
        <v>7.01</v>
      </c>
      <c r="O109" s="38">
        <v>5.91</v>
      </c>
      <c r="P109" s="38">
        <v>1.58</v>
      </c>
      <c r="Q109" s="38">
        <v>8.35</v>
      </c>
      <c r="R109" s="38">
        <v>4.8</v>
      </c>
      <c r="S109" s="38"/>
      <c r="T109" s="38"/>
      <c r="U109" s="38">
        <v>0.03</v>
      </c>
      <c r="V109" s="38"/>
      <c r="W109" s="38">
        <f>SUM(B109:U109)</f>
        <v>38.58</v>
      </c>
      <c r="X109" s="39">
        <f t="shared" si="25"/>
        <v>0.001754721085</v>
      </c>
    </row>
    <row r="110" ht="12.75" customHeight="1">
      <c r="A110" s="37" t="s">
        <v>121</v>
      </c>
      <c r="B110" s="38">
        <v>2118.67</v>
      </c>
      <c r="C110" s="38">
        <v>68.21</v>
      </c>
      <c r="D110" s="38">
        <v>581.56</v>
      </c>
      <c r="E110" s="38">
        <v>114.49</v>
      </c>
      <c r="F110" s="38">
        <v>32.05</v>
      </c>
      <c r="G110" s="38">
        <v>655.41</v>
      </c>
      <c r="H110" s="38">
        <v>187.24</v>
      </c>
      <c r="I110" s="38">
        <v>1777.68</v>
      </c>
      <c r="J110" s="38">
        <v>731.26</v>
      </c>
      <c r="K110" s="38">
        <v>177.38</v>
      </c>
      <c r="L110" s="38">
        <v>31.550000000000004</v>
      </c>
      <c r="M110" s="38">
        <v>70.6</v>
      </c>
      <c r="N110" s="38">
        <v>458.29</v>
      </c>
      <c r="O110" s="38">
        <v>161.3832</v>
      </c>
      <c r="P110" s="38">
        <v>1193.9</v>
      </c>
      <c r="Q110" s="38">
        <v>682.7630000000001</v>
      </c>
      <c r="R110" s="38">
        <v>347.751</v>
      </c>
      <c r="S110" s="38">
        <v>1074.8229999999999</v>
      </c>
      <c r="T110" s="38">
        <v>32.382</v>
      </c>
      <c r="U110" s="38">
        <v>1028.9765</v>
      </c>
      <c r="V110" s="38">
        <v>261.98199999999986</v>
      </c>
      <c r="W110" s="38">
        <f t="shared" ref="W110:W124" si="33">SUM(B110:V110)</f>
        <v>11788.3507</v>
      </c>
      <c r="X110" s="39">
        <f t="shared" si="25"/>
        <v>0.5361655658</v>
      </c>
    </row>
    <row r="111" ht="12.75" customHeight="1">
      <c r="A111" s="37" t="s">
        <v>122</v>
      </c>
      <c r="B111" s="38">
        <v>2890.6</v>
      </c>
      <c r="C111" s="38">
        <v>306.74</v>
      </c>
      <c r="D111" s="38">
        <v>854.05</v>
      </c>
      <c r="E111" s="38">
        <v>189.1</v>
      </c>
      <c r="F111" s="38">
        <v>99.62</v>
      </c>
      <c r="G111" s="38">
        <v>12.22</v>
      </c>
      <c r="H111" s="38">
        <v>104.15</v>
      </c>
      <c r="I111" s="38">
        <v>4039.04</v>
      </c>
      <c r="J111" s="38">
        <v>2317.27</v>
      </c>
      <c r="K111" s="38">
        <v>33.21</v>
      </c>
      <c r="L111" s="38">
        <v>214.63</v>
      </c>
      <c r="M111" s="38">
        <v>1085.3</v>
      </c>
      <c r="N111" s="38">
        <v>427.70000000000005</v>
      </c>
      <c r="O111" s="38">
        <v>331.2441</v>
      </c>
      <c r="P111" s="38">
        <v>20986.2325</v>
      </c>
      <c r="Q111" s="38">
        <v>1015.8799999999999</v>
      </c>
      <c r="R111" s="38">
        <v>198.87</v>
      </c>
      <c r="S111" s="38">
        <v>112.67199999999997</v>
      </c>
      <c r="T111" s="38">
        <v>72.563</v>
      </c>
      <c r="U111" s="38">
        <v>383.375</v>
      </c>
      <c r="V111" s="38">
        <v>44432.71499999998</v>
      </c>
      <c r="W111" s="38">
        <f t="shared" si="33"/>
        <v>80107.1816</v>
      </c>
      <c r="X111" s="39">
        <f t="shared" si="25"/>
        <v>3.643487833</v>
      </c>
    </row>
    <row r="112" ht="12.75" customHeight="1">
      <c r="A112" s="42" t="s">
        <v>123</v>
      </c>
      <c r="B112" s="43">
        <v>254.15</v>
      </c>
      <c r="C112" s="43">
        <v>9.62</v>
      </c>
      <c r="D112" s="43">
        <v>8.29</v>
      </c>
      <c r="E112" s="43">
        <v>698.14</v>
      </c>
      <c r="F112" s="43">
        <v>11.23</v>
      </c>
      <c r="G112" s="43">
        <v>51.61</v>
      </c>
      <c r="H112" s="43">
        <v>104.44</v>
      </c>
      <c r="I112" s="43">
        <v>1200.42</v>
      </c>
      <c r="J112" s="43">
        <v>12.3</v>
      </c>
      <c r="K112" s="43">
        <v>143.63</v>
      </c>
      <c r="L112" s="43">
        <v>8.126</v>
      </c>
      <c r="M112" s="43">
        <v>9.45</v>
      </c>
      <c r="N112" s="43"/>
      <c r="O112" s="43">
        <v>48.3</v>
      </c>
      <c r="P112" s="43">
        <v>8696.329999999998</v>
      </c>
      <c r="Q112" s="43">
        <v>120.0</v>
      </c>
      <c r="R112" s="43">
        <v>2124.455</v>
      </c>
      <c r="S112" s="43">
        <v>270.99</v>
      </c>
      <c r="T112" s="43">
        <v>700.39</v>
      </c>
      <c r="U112" s="43">
        <v>268.62</v>
      </c>
      <c r="V112" s="43">
        <v>4302.98</v>
      </c>
      <c r="W112" s="43">
        <f t="shared" si="33"/>
        <v>19043.471</v>
      </c>
      <c r="X112" s="46">
        <f t="shared" si="25"/>
        <v>0.8661477473</v>
      </c>
    </row>
    <row r="113" ht="12.75" customHeight="1">
      <c r="A113" s="48" t="s">
        <v>124</v>
      </c>
      <c r="B113" s="49">
        <v>1269.5699999999945</v>
      </c>
      <c r="C113" s="49">
        <v>1347.59</v>
      </c>
      <c r="D113" s="49">
        <v>1287.85</v>
      </c>
      <c r="E113" s="49">
        <v>523.0</v>
      </c>
      <c r="F113" s="49">
        <v>597.87</v>
      </c>
      <c r="G113" s="49">
        <v>883.7199999999993</v>
      </c>
      <c r="H113" s="49">
        <v>1047.36</v>
      </c>
      <c r="I113" s="49">
        <v>2499.11</v>
      </c>
      <c r="J113" s="49">
        <v>661.0</v>
      </c>
      <c r="K113" s="49">
        <v>1515.88</v>
      </c>
      <c r="L113" s="49">
        <v>1673.9867999999979</v>
      </c>
      <c r="M113" s="49">
        <v>2357.1716000000006</v>
      </c>
      <c r="N113" s="49">
        <v>1534.9335</v>
      </c>
      <c r="O113" s="49">
        <v>1946.4541999999997</v>
      </c>
      <c r="P113" s="49">
        <v>7241.7760000000035</v>
      </c>
      <c r="Q113" s="49">
        <v>1485.105</v>
      </c>
      <c r="R113" s="49">
        <v>869.5000999999997</v>
      </c>
      <c r="S113" s="49">
        <v>141.09799999999996</v>
      </c>
      <c r="T113" s="49">
        <v>80.02609999999999</v>
      </c>
      <c r="U113" s="49">
        <v>535.2899</v>
      </c>
      <c r="V113" s="49">
        <v>480.15000000000026</v>
      </c>
      <c r="W113" s="49">
        <f t="shared" si="33"/>
        <v>29978.4412</v>
      </c>
      <c r="X113" s="51">
        <f t="shared" si="25"/>
        <v>1.363499297</v>
      </c>
    </row>
    <row r="114" ht="12.75" customHeight="1">
      <c r="A114" s="37" t="s">
        <v>125</v>
      </c>
      <c r="B114" s="38">
        <v>59.31</v>
      </c>
      <c r="C114" s="38">
        <v>2257.13</v>
      </c>
      <c r="D114" s="38">
        <v>313.87</v>
      </c>
      <c r="E114" s="38">
        <v>64.99</v>
      </c>
      <c r="F114" s="38">
        <v>993.73</v>
      </c>
      <c r="G114" s="38">
        <v>72.17</v>
      </c>
      <c r="H114" s="38">
        <v>1248.75</v>
      </c>
      <c r="I114" s="38">
        <v>325.94</v>
      </c>
      <c r="J114" s="38">
        <v>60.21</v>
      </c>
      <c r="K114" s="38">
        <v>318.03</v>
      </c>
      <c r="L114" s="38">
        <v>36.51</v>
      </c>
      <c r="M114" s="38">
        <v>188.82</v>
      </c>
      <c r="N114" s="38">
        <v>935.9600000000002</v>
      </c>
      <c r="O114" s="38">
        <v>465.31000000000006</v>
      </c>
      <c r="P114" s="38">
        <v>286.38</v>
      </c>
      <c r="Q114" s="38">
        <v>2284.1499999999996</v>
      </c>
      <c r="R114" s="38">
        <v>65.87</v>
      </c>
      <c r="S114" s="38">
        <v>960.1899999999999</v>
      </c>
      <c r="T114" s="38">
        <v>379.317</v>
      </c>
      <c r="U114" s="38">
        <v>1270.728</v>
      </c>
      <c r="V114" s="38">
        <v>1170.5829999999999</v>
      </c>
      <c r="W114" s="38">
        <f t="shared" si="33"/>
        <v>13757.948</v>
      </c>
      <c r="X114" s="39">
        <f t="shared" si="25"/>
        <v>0.6257480932</v>
      </c>
    </row>
    <row r="115" ht="12.75" customHeight="1">
      <c r="A115" s="37" t="s">
        <v>126</v>
      </c>
      <c r="B115" s="38">
        <v>681.6099999999993</v>
      </c>
      <c r="C115" s="38">
        <v>871.59</v>
      </c>
      <c r="D115" s="38">
        <v>1279.51</v>
      </c>
      <c r="E115" s="38">
        <v>415.15</v>
      </c>
      <c r="F115" s="38">
        <v>137.7</v>
      </c>
      <c r="G115" s="38">
        <v>1073.3</v>
      </c>
      <c r="H115" s="38">
        <v>2344.23</v>
      </c>
      <c r="I115" s="38">
        <v>2675.25</v>
      </c>
      <c r="J115" s="38">
        <v>111.63</v>
      </c>
      <c r="K115" s="38">
        <v>755.28</v>
      </c>
      <c r="L115" s="38">
        <v>670.4223999999994</v>
      </c>
      <c r="M115" s="38">
        <v>1670.6416999999992</v>
      </c>
      <c r="N115" s="38">
        <v>12508.097500000002</v>
      </c>
      <c r="O115" s="38">
        <v>2369.9347999999995</v>
      </c>
      <c r="P115" s="38">
        <v>556.3573999999998</v>
      </c>
      <c r="Q115" s="38">
        <v>3306.450000000004</v>
      </c>
      <c r="R115" s="38">
        <v>1479.9919999999997</v>
      </c>
      <c r="S115" s="38">
        <v>1370.7959999999996</v>
      </c>
      <c r="T115" s="38">
        <v>604.6200000000001</v>
      </c>
      <c r="U115" s="38">
        <v>5248.3187</v>
      </c>
      <c r="V115" s="38">
        <v>9554.1349</v>
      </c>
      <c r="W115" s="38">
        <f t="shared" si="33"/>
        <v>49685.0154</v>
      </c>
      <c r="X115" s="39">
        <f t="shared" si="25"/>
        <v>2.259806742</v>
      </c>
    </row>
    <row r="116" ht="12.75" customHeight="1">
      <c r="A116" s="37" t="s">
        <v>127</v>
      </c>
      <c r="B116" s="38">
        <v>15.7</v>
      </c>
      <c r="C116" s="38">
        <v>2156.25</v>
      </c>
      <c r="D116" s="38">
        <v>1534.41</v>
      </c>
      <c r="E116" s="38">
        <v>765.0</v>
      </c>
      <c r="F116" s="38">
        <v>2.91</v>
      </c>
      <c r="G116" s="38">
        <v>80.13</v>
      </c>
      <c r="H116" s="38">
        <v>370.86</v>
      </c>
      <c r="I116" s="38">
        <v>0.4</v>
      </c>
      <c r="J116" s="38">
        <v>33.75</v>
      </c>
      <c r="K116" s="38">
        <v>41.54</v>
      </c>
      <c r="L116" s="38">
        <v>22.48</v>
      </c>
      <c r="M116" s="38">
        <v>1375.71</v>
      </c>
      <c r="N116" s="38">
        <v>3553.84</v>
      </c>
      <c r="O116" s="38">
        <v>590.705</v>
      </c>
      <c r="P116" s="38">
        <v>33.900000000000006</v>
      </c>
      <c r="Q116" s="38">
        <v>278.736</v>
      </c>
      <c r="R116" s="38">
        <v>3639.098</v>
      </c>
      <c r="S116" s="38">
        <v>6084.26</v>
      </c>
      <c r="T116" s="38">
        <v>4577.297800000005</v>
      </c>
      <c r="U116" s="38">
        <v>16014.6614</v>
      </c>
      <c r="V116" s="38">
        <v>3439.9657000000007</v>
      </c>
      <c r="W116" s="38">
        <f t="shared" si="33"/>
        <v>44611.6039</v>
      </c>
      <c r="X116" s="39">
        <f t="shared" si="25"/>
        <v>2.029054484</v>
      </c>
    </row>
    <row r="117" ht="12.75" customHeight="1">
      <c r="A117" s="37" t="s">
        <v>128</v>
      </c>
      <c r="B117" s="38">
        <v>10.64</v>
      </c>
      <c r="C117" s="38">
        <v>1.8</v>
      </c>
      <c r="D117" s="38">
        <v>62.66</v>
      </c>
      <c r="E117" s="38">
        <v>54.0</v>
      </c>
      <c r="F117" s="38">
        <v>186.41</v>
      </c>
      <c r="G117" s="38">
        <v>13.15</v>
      </c>
      <c r="H117" s="38">
        <v>15.76</v>
      </c>
      <c r="I117" s="38">
        <v>14.41</v>
      </c>
      <c r="J117" s="38">
        <v>5.32</v>
      </c>
      <c r="K117" s="38">
        <v>14.49</v>
      </c>
      <c r="L117" s="38">
        <v>47.3036</v>
      </c>
      <c r="M117" s="38">
        <v>761.39</v>
      </c>
      <c r="N117" s="38">
        <v>12.45</v>
      </c>
      <c r="O117" s="38">
        <v>30.674400000000002</v>
      </c>
      <c r="P117" s="38">
        <v>67.71000000000001</v>
      </c>
      <c r="Q117" s="38">
        <v>9.059999999999999</v>
      </c>
      <c r="R117" s="38">
        <v>25.799999999999997</v>
      </c>
      <c r="S117" s="38">
        <v>52.2</v>
      </c>
      <c r="T117" s="38">
        <v>9.684999999999999</v>
      </c>
      <c r="U117" s="38">
        <v>26.542</v>
      </c>
      <c r="V117" s="38">
        <v>18.89</v>
      </c>
      <c r="W117" s="38">
        <f t="shared" si="33"/>
        <v>1440.345</v>
      </c>
      <c r="X117" s="39">
        <f t="shared" si="25"/>
        <v>0.06551072423</v>
      </c>
    </row>
    <row r="118" ht="12.75" customHeight="1">
      <c r="A118" s="37" t="s">
        <v>129</v>
      </c>
      <c r="B118" s="38">
        <v>11.51</v>
      </c>
      <c r="C118" s="38">
        <v>143.0</v>
      </c>
      <c r="D118" s="38">
        <v>863.36</v>
      </c>
      <c r="E118" s="38">
        <v>35.58</v>
      </c>
      <c r="F118" s="38">
        <v>10.16</v>
      </c>
      <c r="G118" s="38">
        <v>21.85</v>
      </c>
      <c r="H118" s="38">
        <v>330.68</v>
      </c>
      <c r="I118" s="38">
        <v>30.83</v>
      </c>
      <c r="J118" s="38">
        <v>28.39</v>
      </c>
      <c r="K118" s="38">
        <v>113.87</v>
      </c>
      <c r="L118" s="38">
        <v>7.54</v>
      </c>
      <c r="M118" s="38">
        <v>44.96</v>
      </c>
      <c r="N118" s="38">
        <v>6224.169000000001</v>
      </c>
      <c r="O118" s="38">
        <v>28.026199999999996</v>
      </c>
      <c r="P118" s="38">
        <v>4.27</v>
      </c>
      <c r="Q118" s="38">
        <v>80.60090000000001</v>
      </c>
      <c r="R118" s="38">
        <v>234.11200000000002</v>
      </c>
      <c r="S118" s="38">
        <v>597.0769999999998</v>
      </c>
      <c r="T118" s="38">
        <v>41.1516</v>
      </c>
      <c r="U118" s="38">
        <v>37.141000000000005</v>
      </c>
      <c r="V118" s="38">
        <v>77.01450000000001</v>
      </c>
      <c r="W118" s="38">
        <f t="shared" si="33"/>
        <v>8965.2922</v>
      </c>
      <c r="X118" s="39">
        <f t="shared" si="25"/>
        <v>0.4077653513</v>
      </c>
    </row>
    <row r="119" ht="12.75" customHeight="1">
      <c r="A119" s="37" t="s">
        <v>130</v>
      </c>
      <c r="B119" s="38">
        <v>3.21</v>
      </c>
      <c r="C119" s="38">
        <v>62.9</v>
      </c>
      <c r="D119" s="38">
        <v>1443.36</v>
      </c>
      <c r="E119" s="38">
        <v>39.62</v>
      </c>
      <c r="F119" s="38">
        <v>27.92</v>
      </c>
      <c r="G119" s="38">
        <v>2205.2</v>
      </c>
      <c r="H119" s="38">
        <v>78.2</v>
      </c>
      <c r="I119" s="38">
        <v>190.3</v>
      </c>
      <c r="J119" s="38">
        <v>16.6</v>
      </c>
      <c r="K119" s="38">
        <v>61.94</v>
      </c>
      <c r="L119" s="38">
        <v>1.45</v>
      </c>
      <c r="M119" s="38">
        <v>52.980000000000004</v>
      </c>
      <c r="N119" s="38">
        <v>699.9100000000001</v>
      </c>
      <c r="O119" s="38">
        <v>65.0</v>
      </c>
      <c r="P119" s="38">
        <v>8.629999999999999</v>
      </c>
      <c r="Q119" s="38">
        <v>17.509999999999998</v>
      </c>
      <c r="R119" s="38">
        <v>133.6774</v>
      </c>
      <c r="S119" s="38">
        <v>14.06</v>
      </c>
      <c r="T119" s="38">
        <v>186.37140000000002</v>
      </c>
      <c r="U119" s="38">
        <v>2726.7291000000023</v>
      </c>
      <c r="V119" s="38">
        <v>719.0582999999997</v>
      </c>
      <c r="W119" s="38">
        <f t="shared" si="33"/>
        <v>8754.6262</v>
      </c>
      <c r="X119" s="39">
        <f t="shared" si="25"/>
        <v>0.3981837009</v>
      </c>
    </row>
    <row r="120" ht="12.75" customHeight="1">
      <c r="A120" s="37" t="s">
        <v>131</v>
      </c>
      <c r="B120" s="38">
        <v>421.3</v>
      </c>
      <c r="C120" s="38">
        <v>374.5</v>
      </c>
      <c r="D120" s="38">
        <v>2184.61</v>
      </c>
      <c r="E120" s="38">
        <v>1541.9099999999878</v>
      </c>
      <c r="F120" s="38">
        <v>422.0</v>
      </c>
      <c r="G120" s="38">
        <v>3748.77</v>
      </c>
      <c r="H120" s="38">
        <v>1897.39</v>
      </c>
      <c r="I120" s="38">
        <v>1685.12</v>
      </c>
      <c r="J120" s="38">
        <v>711.7299999999992</v>
      </c>
      <c r="K120" s="38">
        <v>26277.15</v>
      </c>
      <c r="L120" s="38">
        <v>326.545</v>
      </c>
      <c r="M120" s="38">
        <v>1309.4999999999995</v>
      </c>
      <c r="N120" s="38">
        <v>4226.3899999999985</v>
      </c>
      <c r="O120" s="38">
        <v>3368.690000000002</v>
      </c>
      <c r="P120" s="38">
        <v>5538.9690000000155</v>
      </c>
      <c r="Q120" s="38">
        <v>1123.5869999999993</v>
      </c>
      <c r="R120" s="38">
        <v>5585.8072</v>
      </c>
      <c r="S120" s="38">
        <v>14016.481</v>
      </c>
      <c r="T120" s="38">
        <v>5301.9338</v>
      </c>
      <c r="U120" s="38">
        <v>48125.1758</v>
      </c>
      <c r="V120" s="38">
        <v>45843.065</v>
      </c>
      <c r="W120" s="38">
        <f t="shared" si="33"/>
        <v>174030.6238</v>
      </c>
      <c r="X120" s="39">
        <f t="shared" si="25"/>
        <v>7.915375971</v>
      </c>
    </row>
    <row r="121" ht="12.75" customHeight="1">
      <c r="A121" s="37" t="s">
        <v>132</v>
      </c>
      <c r="B121" s="38">
        <v>144.22</v>
      </c>
      <c r="C121" s="38"/>
      <c r="D121" s="38">
        <v>1.19</v>
      </c>
      <c r="E121" s="38">
        <v>0.05</v>
      </c>
      <c r="F121" s="38">
        <v>2.1</v>
      </c>
      <c r="G121" s="38">
        <v>9.51</v>
      </c>
      <c r="H121" s="38">
        <v>1.3</v>
      </c>
      <c r="I121" s="38"/>
      <c r="J121" s="38"/>
      <c r="K121" s="38">
        <v>10.82</v>
      </c>
      <c r="L121" s="38">
        <v>0.018</v>
      </c>
      <c r="M121" s="38">
        <v>1.55</v>
      </c>
      <c r="N121" s="38">
        <v>4.75</v>
      </c>
      <c r="O121" s="38"/>
      <c r="P121" s="38">
        <v>6.02</v>
      </c>
      <c r="Q121" s="38"/>
      <c r="R121" s="38"/>
      <c r="S121" s="38">
        <v>0.01</v>
      </c>
      <c r="T121" s="38">
        <v>20.415</v>
      </c>
      <c r="U121" s="38">
        <v>61.0623</v>
      </c>
      <c r="V121" s="38">
        <v>1.12</v>
      </c>
      <c r="W121" s="38">
        <f t="shared" si="33"/>
        <v>264.1353</v>
      </c>
      <c r="X121" s="39">
        <f t="shared" si="25"/>
        <v>0.01201357647</v>
      </c>
    </row>
    <row r="122" ht="12.75" customHeight="1">
      <c r="A122" s="37" t="s">
        <v>133</v>
      </c>
      <c r="B122" s="38">
        <v>12.7</v>
      </c>
      <c r="C122" s="38">
        <v>1812.68</v>
      </c>
      <c r="D122" s="38">
        <v>3468.45</v>
      </c>
      <c r="E122" s="38">
        <v>791.78</v>
      </c>
      <c r="F122" s="38">
        <v>632.44</v>
      </c>
      <c r="G122" s="38">
        <v>4548.17</v>
      </c>
      <c r="H122" s="38">
        <v>231.07</v>
      </c>
      <c r="I122" s="38">
        <v>5142.7</v>
      </c>
      <c r="J122" s="38">
        <v>6581.72</v>
      </c>
      <c r="K122" s="38">
        <v>1596.66</v>
      </c>
      <c r="L122" s="38">
        <v>49.505199999999995</v>
      </c>
      <c r="M122" s="38">
        <v>97.7715</v>
      </c>
      <c r="N122" s="38">
        <v>19.8755</v>
      </c>
      <c r="O122" s="38">
        <v>39.335699999999996</v>
      </c>
      <c r="P122" s="38">
        <v>58.155499999999996</v>
      </c>
      <c r="Q122" s="38">
        <v>6.000400000000001</v>
      </c>
      <c r="R122" s="38">
        <v>169.972</v>
      </c>
      <c r="S122" s="38">
        <v>93.35300000000001</v>
      </c>
      <c r="T122" s="38">
        <v>9.5405</v>
      </c>
      <c r="U122" s="38">
        <v>20.5834</v>
      </c>
      <c r="V122" s="38">
        <v>7.462</v>
      </c>
      <c r="W122" s="38">
        <f t="shared" si="33"/>
        <v>25389.9247</v>
      </c>
      <c r="X122" s="39">
        <f t="shared" si="25"/>
        <v>1.154801353</v>
      </c>
    </row>
    <row r="123" ht="12.75" customHeight="1">
      <c r="A123" s="42" t="s">
        <v>134</v>
      </c>
      <c r="B123" s="43">
        <v>1847.19</v>
      </c>
      <c r="C123" s="43">
        <v>1654.08</v>
      </c>
      <c r="D123" s="43">
        <v>2242.2</v>
      </c>
      <c r="E123" s="43">
        <v>657.27</v>
      </c>
      <c r="F123" s="43">
        <v>4556.420000000035</v>
      </c>
      <c r="G123" s="43">
        <v>2657.58</v>
      </c>
      <c r="H123" s="43">
        <v>13905.12000000009</v>
      </c>
      <c r="I123" s="43">
        <v>1924.62</v>
      </c>
      <c r="J123" s="43">
        <v>2097.23</v>
      </c>
      <c r="K123" s="43">
        <v>6497.35</v>
      </c>
      <c r="L123" s="43">
        <v>1207.5211999999942</v>
      </c>
      <c r="M123" s="43">
        <v>11687.341500000013</v>
      </c>
      <c r="N123" s="43">
        <v>27598.33730000002</v>
      </c>
      <c r="O123" s="43">
        <v>2689.713499999996</v>
      </c>
      <c r="P123" s="43">
        <v>138531.79809999964</v>
      </c>
      <c r="Q123" s="43">
        <v>6033.779200000022</v>
      </c>
      <c r="R123" s="54">
        <v>11166.7034</v>
      </c>
      <c r="S123" s="54">
        <v>33160.20249999979</v>
      </c>
      <c r="T123" s="54">
        <v>10939.7716</v>
      </c>
      <c r="U123" s="54">
        <v>12802.5612</v>
      </c>
      <c r="V123" s="54">
        <v>77143.00829999991</v>
      </c>
      <c r="W123" s="54">
        <f t="shared" si="33"/>
        <v>370999.7978</v>
      </c>
      <c r="X123" s="46">
        <f t="shared" si="25"/>
        <v>16.87405826</v>
      </c>
    </row>
    <row r="124" ht="12.75" customHeight="1">
      <c r="A124" s="48" t="s">
        <v>135</v>
      </c>
      <c r="B124" s="49">
        <v>0.21</v>
      </c>
      <c r="C124" s="49">
        <v>25.75</v>
      </c>
      <c r="D124" s="49">
        <v>9.09</v>
      </c>
      <c r="E124" s="49">
        <v>5.09</v>
      </c>
      <c r="F124" s="49">
        <v>3.42</v>
      </c>
      <c r="G124" s="49">
        <v>85.21</v>
      </c>
      <c r="H124" s="49">
        <v>12.59</v>
      </c>
      <c r="I124" s="49"/>
      <c r="J124" s="49">
        <v>4.25</v>
      </c>
      <c r="K124" s="49">
        <v>65.48</v>
      </c>
      <c r="L124" s="49">
        <v>1.4527</v>
      </c>
      <c r="M124" s="49">
        <v>1762.33</v>
      </c>
      <c r="N124" s="49">
        <v>8284.3925</v>
      </c>
      <c r="O124" s="49">
        <v>5.62</v>
      </c>
      <c r="P124" s="49">
        <v>0.78</v>
      </c>
      <c r="Q124" s="49">
        <v>92.853</v>
      </c>
      <c r="R124" s="34">
        <v>2103.484</v>
      </c>
      <c r="S124" s="34">
        <v>6.166999999999999</v>
      </c>
      <c r="T124" s="34">
        <v>101.15899999999999</v>
      </c>
      <c r="U124" s="34">
        <v>24.131899999999995</v>
      </c>
      <c r="V124" s="34">
        <v>0.02</v>
      </c>
      <c r="W124" s="34">
        <f t="shared" si="33"/>
        <v>12593.4801</v>
      </c>
      <c r="X124" s="51">
        <f t="shared" si="25"/>
        <v>0.5727849938</v>
      </c>
    </row>
    <row r="125" ht="12.75" customHeight="1">
      <c r="A125" s="37" t="s">
        <v>136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>
        <v>0.0</v>
      </c>
      <c r="L125" s="38">
        <v>0.0</v>
      </c>
      <c r="M125" s="38"/>
      <c r="N125" s="38">
        <v>50.0</v>
      </c>
      <c r="O125" s="38"/>
      <c r="P125" s="38"/>
      <c r="Q125" s="38"/>
      <c r="R125" s="38"/>
      <c r="S125" s="38">
        <v>0.35</v>
      </c>
      <c r="T125" s="38"/>
      <c r="U125" s="38"/>
      <c r="V125" s="38"/>
      <c r="W125" s="38">
        <f>SUM(B125:U125)</f>
        <v>50.35</v>
      </c>
      <c r="X125" s="39">
        <f t="shared" si="25"/>
        <v>0.002290052012</v>
      </c>
    </row>
    <row r="126" ht="12.75" customHeight="1">
      <c r="A126" s="42" t="s">
        <v>137</v>
      </c>
      <c r="B126" s="43">
        <v>6.12</v>
      </c>
      <c r="C126" s="43">
        <v>78.02</v>
      </c>
      <c r="D126" s="43">
        <v>8.97</v>
      </c>
      <c r="E126" s="43"/>
      <c r="F126" s="43"/>
      <c r="G126" s="43">
        <v>0.02</v>
      </c>
      <c r="H126" s="43">
        <v>561.78</v>
      </c>
      <c r="I126" s="43">
        <v>5.12</v>
      </c>
      <c r="J126" s="43">
        <v>2.71</v>
      </c>
      <c r="K126" s="43">
        <v>6.37</v>
      </c>
      <c r="L126" s="43">
        <v>0.13</v>
      </c>
      <c r="M126" s="43">
        <v>7.5425</v>
      </c>
      <c r="N126" s="43">
        <v>13.66</v>
      </c>
      <c r="O126" s="43">
        <v>2.42</v>
      </c>
      <c r="P126" s="43">
        <v>81.47500000000001</v>
      </c>
      <c r="Q126" s="43">
        <v>4.087</v>
      </c>
      <c r="R126" s="43">
        <v>0.45999999999999996</v>
      </c>
      <c r="S126" s="43">
        <v>2.11</v>
      </c>
      <c r="T126" s="43">
        <v>7.130000000000001</v>
      </c>
      <c r="U126" s="43">
        <v>8.61</v>
      </c>
      <c r="V126" s="43">
        <v>0.02</v>
      </c>
      <c r="W126" s="43">
        <f t="shared" ref="W126:W128" si="34">SUM(B126:V126)</f>
        <v>796.7545</v>
      </c>
      <c r="X126" s="46">
        <f t="shared" si="25"/>
        <v>0.0362385153</v>
      </c>
    </row>
    <row r="127" ht="12.75" customHeight="1">
      <c r="A127" s="48" t="s">
        <v>138</v>
      </c>
      <c r="B127" s="49">
        <v>2024.6899999999944</v>
      </c>
      <c r="C127" s="49">
        <v>1171.98</v>
      </c>
      <c r="D127" s="49">
        <v>708.42</v>
      </c>
      <c r="E127" s="49">
        <v>461.44</v>
      </c>
      <c r="F127" s="49">
        <v>5884.64</v>
      </c>
      <c r="G127" s="49">
        <v>556.15</v>
      </c>
      <c r="H127" s="49">
        <v>7211.680000000006</v>
      </c>
      <c r="I127" s="49">
        <v>4399.210000000007</v>
      </c>
      <c r="J127" s="49">
        <v>11096.2</v>
      </c>
      <c r="K127" s="49">
        <v>6326.65</v>
      </c>
      <c r="L127" s="49">
        <v>1304.4599999999994</v>
      </c>
      <c r="M127" s="49">
        <v>5979.25</v>
      </c>
      <c r="N127" s="49">
        <v>9135.434000000003</v>
      </c>
      <c r="O127" s="49">
        <v>1709.1695</v>
      </c>
      <c r="P127" s="49">
        <v>174682.231</v>
      </c>
      <c r="Q127" s="49">
        <v>1140.99</v>
      </c>
      <c r="R127" s="49">
        <v>4799.625099999999</v>
      </c>
      <c r="S127" s="49">
        <v>4588.688200000002</v>
      </c>
      <c r="T127" s="49">
        <v>629.9045</v>
      </c>
      <c r="U127" s="49">
        <v>1780.126</v>
      </c>
      <c r="V127" s="49">
        <v>7025.815500000005</v>
      </c>
      <c r="W127" s="49">
        <f t="shared" si="34"/>
        <v>252616.7538</v>
      </c>
      <c r="X127" s="51">
        <f t="shared" si="25"/>
        <v>11.48968233</v>
      </c>
    </row>
    <row r="128" ht="12.75" customHeight="1">
      <c r="A128" s="55" t="s">
        <v>139</v>
      </c>
      <c r="B128" s="54">
        <v>2094.099999999984</v>
      </c>
      <c r="C128" s="54">
        <v>11700.170000000167</v>
      </c>
      <c r="D128" s="54">
        <v>8232.500000000067</v>
      </c>
      <c r="E128" s="54">
        <v>983.56</v>
      </c>
      <c r="F128" s="54">
        <v>10247.43</v>
      </c>
      <c r="G128" s="54">
        <v>2732.920000000005</v>
      </c>
      <c r="H128" s="54">
        <v>4154.99</v>
      </c>
      <c r="I128" s="54">
        <v>1060.79</v>
      </c>
      <c r="J128" s="54">
        <v>1423.18</v>
      </c>
      <c r="K128" s="54">
        <v>1173.86</v>
      </c>
      <c r="L128" s="54">
        <v>1280.3124999999998</v>
      </c>
      <c r="M128" s="54">
        <v>4999.5791000000045</v>
      </c>
      <c r="N128" s="54">
        <f>4069.6753+49.3667</f>
        <v>4119.042</v>
      </c>
      <c r="O128" s="54">
        <v>552.0621</v>
      </c>
      <c r="P128" s="54">
        <v>3279.3577</v>
      </c>
      <c r="Q128" s="54">
        <v>3184.2445000000043</v>
      </c>
      <c r="R128" s="54">
        <v>2323.1780000000003</v>
      </c>
      <c r="S128" s="54">
        <v>6501.259000000008</v>
      </c>
      <c r="T128" s="54">
        <v>1987.2610999999993</v>
      </c>
      <c r="U128" s="54">
        <v>10031.8557</v>
      </c>
      <c r="V128" s="54">
        <v>35192.96</v>
      </c>
      <c r="W128" s="54">
        <f t="shared" si="34"/>
        <v>117254.6117</v>
      </c>
      <c r="X128" s="56">
        <f t="shared" si="25"/>
        <v>5.333051825</v>
      </c>
    </row>
    <row r="129" ht="12.75" customHeight="1">
      <c r="A129" s="57" t="s">
        <v>14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9">
        <v>2826.46</v>
      </c>
      <c r="W129" s="58"/>
      <c r="X129" s="60"/>
    </row>
    <row r="130" ht="12.75" customHeight="1">
      <c r="A130" s="61" t="s">
        <v>140</v>
      </c>
      <c r="B130" s="62">
        <f t="shared" ref="B130:S130" si="35">SUM(B34:B128)</f>
        <v>41987.73</v>
      </c>
      <c r="C130" s="62">
        <f t="shared" si="35"/>
        <v>50687.29</v>
      </c>
      <c r="D130" s="62">
        <f t="shared" si="35"/>
        <v>65300.08</v>
      </c>
      <c r="E130" s="62">
        <f t="shared" si="35"/>
        <v>19322.21</v>
      </c>
      <c r="F130" s="62">
        <f t="shared" si="35"/>
        <v>43384.1</v>
      </c>
      <c r="G130" s="62">
        <f t="shared" si="35"/>
        <v>42036.61</v>
      </c>
      <c r="H130" s="62">
        <f t="shared" si="35"/>
        <v>64222.52</v>
      </c>
      <c r="I130" s="62">
        <f t="shared" si="35"/>
        <v>58364.12</v>
      </c>
      <c r="J130" s="62">
        <f t="shared" si="35"/>
        <v>47035.46</v>
      </c>
      <c r="K130" s="62">
        <f t="shared" si="35"/>
        <v>90279.37</v>
      </c>
      <c r="L130" s="62">
        <f t="shared" si="35"/>
        <v>17108.9508</v>
      </c>
      <c r="M130" s="62">
        <f t="shared" si="35"/>
        <v>105992.2439</v>
      </c>
      <c r="N130" s="62">
        <f t="shared" si="35"/>
        <v>128654.4052</v>
      </c>
      <c r="O130" s="62">
        <f t="shared" si="35"/>
        <v>42096.7069</v>
      </c>
      <c r="P130" s="62">
        <f t="shared" si="35"/>
        <v>570197.3942</v>
      </c>
      <c r="Q130" s="62">
        <f t="shared" si="35"/>
        <v>39554.0037</v>
      </c>
      <c r="R130" s="41">
        <f t="shared" si="35"/>
        <v>80064.188</v>
      </c>
      <c r="S130" s="41">
        <f t="shared" si="35"/>
        <v>102291.6652</v>
      </c>
      <c r="T130" s="41">
        <v>35622.884099999996</v>
      </c>
      <c r="U130" s="41">
        <f>SUM(U34:U128)</f>
        <v>125335.082</v>
      </c>
      <c r="V130" s="41">
        <f>SUM(V34:V129)</f>
        <v>429103.0056</v>
      </c>
      <c r="W130" s="41">
        <f>SUM(B130:V130)</f>
        <v>2198640.02</v>
      </c>
      <c r="X130" s="63">
        <f>(W130/W$130)*100</f>
        <v>100</v>
      </c>
      <c r="Y130" s="19"/>
    </row>
    <row r="131" ht="12.75" customHeight="1"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ht="12.75" customHeight="1">
      <c r="A132" s="64"/>
    </row>
    <row r="133" ht="12.75" customHeight="1">
      <c r="A133" s="65"/>
      <c r="B133" s="65"/>
      <c r="C133" s="65"/>
      <c r="D133" s="65"/>
      <c r="E133" s="65"/>
      <c r="F133" s="65"/>
      <c r="G133" s="65"/>
      <c r="H133" s="65"/>
      <c r="I133" s="65"/>
    </row>
    <row r="134" ht="12.75" customHeight="1">
      <c r="A134" s="65"/>
      <c r="B134" s="66" t="s">
        <v>141</v>
      </c>
      <c r="C134" s="67"/>
      <c r="D134" s="67"/>
      <c r="E134" s="67"/>
      <c r="F134" s="67"/>
      <c r="G134" s="67"/>
      <c r="H134" s="67"/>
      <c r="I134" s="68"/>
    </row>
    <row r="135" ht="12.75" customHeight="1">
      <c r="A135" s="65"/>
      <c r="B135" s="66" t="s">
        <v>142</v>
      </c>
      <c r="C135" s="67"/>
      <c r="D135" s="67"/>
      <c r="E135" s="67"/>
      <c r="F135" s="67"/>
      <c r="G135" s="67"/>
      <c r="H135" s="67"/>
      <c r="I135" s="68"/>
    </row>
    <row r="136" ht="12.75" customHeight="1">
      <c r="A136" s="65"/>
      <c r="B136" s="66" t="s">
        <v>143</v>
      </c>
      <c r="C136" s="67"/>
      <c r="D136" s="67"/>
      <c r="E136" s="67"/>
      <c r="F136" s="67"/>
      <c r="G136" s="67"/>
      <c r="H136" s="67"/>
      <c r="I136" s="68"/>
    </row>
    <row r="137" ht="12.75" customHeight="1">
      <c r="A137" s="65"/>
      <c r="B137" s="66" t="s">
        <v>144</v>
      </c>
      <c r="C137" s="67"/>
      <c r="D137" s="67"/>
      <c r="E137" s="67"/>
      <c r="F137" s="67"/>
      <c r="G137" s="67"/>
      <c r="H137" s="67"/>
      <c r="I137" s="68"/>
    </row>
    <row r="138" ht="12.75" customHeight="1">
      <c r="A138" s="65"/>
      <c r="B138" s="66" t="s">
        <v>145</v>
      </c>
      <c r="C138" s="67"/>
      <c r="D138" s="67"/>
      <c r="E138" s="67"/>
      <c r="F138" s="67"/>
      <c r="G138" s="67"/>
      <c r="H138" s="67"/>
      <c r="I138" s="68"/>
    </row>
    <row r="139" ht="12.75" customHeight="1">
      <c r="A139" s="65"/>
      <c r="B139" s="66" t="s">
        <v>146</v>
      </c>
      <c r="C139" s="67"/>
      <c r="D139" s="67"/>
      <c r="E139" s="67"/>
      <c r="F139" s="67"/>
      <c r="G139" s="67"/>
      <c r="H139" s="67"/>
      <c r="I139" s="68"/>
    </row>
    <row r="140" ht="12.75" customHeight="1">
      <c r="A140" s="65"/>
      <c r="B140" s="66" t="s">
        <v>147</v>
      </c>
      <c r="C140" s="67"/>
      <c r="D140" s="67"/>
      <c r="E140" s="67"/>
      <c r="F140" s="67"/>
      <c r="G140" s="67"/>
      <c r="H140" s="67"/>
      <c r="I140" s="68"/>
    </row>
    <row r="141" ht="12.75" customHeight="1">
      <c r="A141" s="65"/>
      <c r="B141" s="65"/>
      <c r="C141" s="65"/>
      <c r="D141" s="65"/>
      <c r="E141" s="65"/>
      <c r="F141" s="65"/>
      <c r="G141" s="65"/>
      <c r="H141" s="65"/>
      <c r="I141" s="65"/>
    </row>
    <row r="142" ht="12.75" customHeight="1">
      <c r="A142" s="65"/>
      <c r="B142" s="65"/>
      <c r="C142" s="65"/>
      <c r="D142" s="65"/>
      <c r="E142" s="65"/>
      <c r="F142" s="65"/>
      <c r="G142" s="65"/>
      <c r="H142" s="65"/>
      <c r="I142" s="65"/>
    </row>
    <row r="143" ht="12.75" customHeight="1">
      <c r="A143" s="65"/>
      <c r="B143" s="65"/>
      <c r="C143" s="65"/>
      <c r="D143" s="65"/>
      <c r="E143" s="65"/>
      <c r="F143" s="65"/>
      <c r="G143" s="65"/>
      <c r="H143" s="65"/>
      <c r="I143" s="65"/>
    </row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B135:I135"/>
    <mergeCell ref="B136:I136"/>
    <mergeCell ref="B137:I137"/>
    <mergeCell ref="B138:I138"/>
    <mergeCell ref="B139:I139"/>
    <mergeCell ref="B140:I140"/>
    <mergeCell ref="A4:X4"/>
    <mergeCell ref="A5:X5"/>
    <mergeCell ref="A7:A8"/>
    <mergeCell ref="B7:V7"/>
    <mergeCell ref="W7:W8"/>
    <mergeCell ref="X7:X8"/>
    <mergeCell ref="B134:I134"/>
  </mergeCells>
  <printOptions horizontalCentered="1" verticalCentered="1"/>
  <pageMargins bottom="0.7874015748031497" footer="0.0" header="0.0" left="0.7480314960629921" right="0.7480314960629921" top="0.7874015748031497"/>
  <pageSetup scale="5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9.38"/>
    <col customWidth="1" min="2" max="4" width="7.13"/>
    <col customWidth="1" min="5" max="5" width="8.25"/>
    <col customWidth="1" min="6" max="7" width="7.13"/>
    <col customWidth="1" min="8" max="8" width="8.0"/>
    <col customWidth="1" min="9" max="9" width="8.38"/>
    <col customWidth="1" min="10" max="10" width="9.88"/>
    <col customWidth="1" min="11" max="11" width="8.38"/>
    <col customWidth="1" min="12" max="12" width="11.38"/>
    <col customWidth="1" min="13" max="13" width="8.38"/>
    <col customWidth="1" min="14" max="14" width="10.88"/>
    <col customWidth="1" min="15" max="15" width="8.38"/>
    <col customWidth="1" min="16" max="16" width="11.88"/>
    <col customWidth="1" min="17" max="17" width="8.38"/>
    <col customWidth="1" min="18" max="18" width="11.13"/>
    <col customWidth="1" min="19" max="19" width="8.38"/>
    <col customWidth="1" min="20" max="20" width="11.13"/>
    <col customWidth="1" min="21" max="21" width="8.75"/>
    <col customWidth="1" min="22" max="22" width="11.88"/>
    <col customWidth="1" min="23" max="23" width="8.38"/>
    <col customWidth="1" min="24" max="24" width="11.38"/>
    <col customWidth="1" min="25" max="25" width="8.38"/>
    <col customWidth="1" min="26" max="26" width="10.25"/>
    <col customWidth="1" min="27" max="27" width="8.38"/>
    <col customWidth="1" min="28" max="28" width="10.25"/>
    <col customWidth="1" min="29" max="29" width="8.38"/>
    <col customWidth="1" min="30" max="30" width="9.63"/>
    <col customWidth="1" min="31" max="31" width="8.38"/>
    <col customWidth="1" min="32" max="32" width="10.25"/>
    <col customWidth="1" min="33" max="33" width="8.38"/>
    <col customWidth="1" min="34" max="34" width="13.75"/>
    <col customWidth="1" min="35" max="45" width="10.63"/>
  </cols>
  <sheetData>
    <row r="1" ht="12.75" customHeight="1">
      <c r="A1" s="1" t="s">
        <v>0</v>
      </c>
      <c r="B1" s="1"/>
      <c r="C1" s="1"/>
      <c r="D1" s="1"/>
      <c r="E1" s="1"/>
      <c r="F1" s="1"/>
      <c r="G1" s="1"/>
    </row>
    <row r="2" ht="12.75" customHeight="1">
      <c r="A2" s="1" t="s">
        <v>2</v>
      </c>
      <c r="B2" s="1"/>
      <c r="C2" s="1"/>
      <c r="D2" s="1"/>
      <c r="E2" s="1"/>
      <c r="F2" s="1"/>
      <c r="G2" s="1"/>
    </row>
    <row r="3" ht="12.75" customHeight="1">
      <c r="A3" s="1" t="s">
        <v>3</v>
      </c>
      <c r="B3" s="1"/>
      <c r="C3" s="1"/>
      <c r="D3" s="1"/>
      <c r="E3" s="1"/>
      <c r="F3" s="1"/>
      <c r="G3" s="1"/>
    </row>
    <row r="4" ht="12.75" customHeight="1">
      <c r="A4" s="3" t="s">
        <v>148</v>
      </c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ht="12.75" customHeight="1">
      <c r="A5" s="3" t="s">
        <v>149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ht="12.75" customHeight="1"/>
    <row r="7" ht="30.0" customHeight="1">
      <c r="B7" s="69" t="s">
        <v>150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</row>
    <row r="8" ht="30.0" customHeight="1">
      <c r="B8" s="72" t="s">
        <v>151</v>
      </c>
      <c r="C8" s="71"/>
      <c r="D8" s="72" t="s">
        <v>152</v>
      </c>
      <c r="E8" s="71"/>
      <c r="F8" s="72" t="s">
        <v>153</v>
      </c>
      <c r="G8" s="71"/>
      <c r="H8" s="72" t="s">
        <v>154</v>
      </c>
      <c r="I8" s="71"/>
      <c r="J8" s="72" t="s">
        <v>155</v>
      </c>
      <c r="K8" s="71"/>
      <c r="L8" s="72" t="s">
        <v>156</v>
      </c>
      <c r="M8" s="71"/>
      <c r="N8" s="72" t="s">
        <v>157</v>
      </c>
      <c r="O8" s="71"/>
      <c r="P8" s="72" t="s">
        <v>158</v>
      </c>
      <c r="Q8" s="71"/>
      <c r="R8" s="73" t="s">
        <v>159</v>
      </c>
      <c r="S8" s="74"/>
      <c r="T8" s="73" t="s">
        <v>160</v>
      </c>
      <c r="U8" s="74"/>
      <c r="V8" s="69" t="s">
        <v>161</v>
      </c>
      <c r="W8" s="71"/>
      <c r="X8" s="72" t="s">
        <v>162</v>
      </c>
      <c r="Y8" s="71"/>
      <c r="Z8" s="72" t="s">
        <v>163</v>
      </c>
      <c r="AA8" s="71"/>
      <c r="AB8" s="72" t="s">
        <v>164</v>
      </c>
      <c r="AC8" s="71"/>
      <c r="AD8" s="72" t="s">
        <v>165</v>
      </c>
      <c r="AE8" s="71"/>
      <c r="AF8" s="72" t="s">
        <v>166</v>
      </c>
      <c r="AG8" s="71"/>
      <c r="AH8" s="72" t="s">
        <v>8</v>
      </c>
      <c r="AI8" s="71"/>
    </row>
    <row r="9" ht="30.0" customHeight="1">
      <c r="A9" s="75" t="s">
        <v>167</v>
      </c>
      <c r="B9" s="76" t="s">
        <v>168</v>
      </c>
      <c r="C9" s="76" t="s">
        <v>9</v>
      </c>
      <c r="D9" s="76" t="s">
        <v>168</v>
      </c>
      <c r="E9" s="76" t="s">
        <v>9</v>
      </c>
      <c r="F9" s="76" t="s">
        <v>168</v>
      </c>
      <c r="G9" s="76" t="s">
        <v>9</v>
      </c>
      <c r="H9" s="76" t="s">
        <v>168</v>
      </c>
      <c r="I9" s="76" t="s">
        <v>9</v>
      </c>
      <c r="J9" s="76" t="s">
        <v>168</v>
      </c>
      <c r="K9" s="76" t="s">
        <v>9</v>
      </c>
      <c r="L9" s="76" t="s">
        <v>168</v>
      </c>
      <c r="M9" s="76" t="s">
        <v>9</v>
      </c>
      <c r="N9" s="76" t="s">
        <v>168</v>
      </c>
      <c r="O9" s="76" t="s">
        <v>9</v>
      </c>
      <c r="P9" s="76" t="s">
        <v>168</v>
      </c>
      <c r="Q9" s="76" t="s">
        <v>9</v>
      </c>
      <c r="R9" s="76" t="s">
        <v>168</v>
      </c>
      <c r="S9" s="76" t="s">
        <v>9</v>
      </c>
      <c r="T9" s="76" t="s">
        <v>168</v>
      </c>
      <c r="U9" s="76" t="s">
        <v>9</v>
      </c>
      <c r="V9" s="76" t="s">
        <v>168</v>
      </c>
      <c r="W9" s="76" t="s">
        <v>9</v>
      </c>
      <c r="X9" s="76" t="s">
        <v>168</v>
      </c>
      <c r="Y9" s="76" t="s">
        <v>9</v>
      </c>
      <c r="Z9" s="76" t="s">
        <v>168</v>
      </c>
      <c r="AA9" s="76" t="s">
        <v>9</v>
      </c>
      <c r="AB9" s="76" t="s">
        <v>168</v>
      </c>
      <c r="AC9" s="76" t="s">
        <v>9</v>
      </c>
      <c r="AD9" s="76" t="s">
        <v>168</v>
      </c>
      <c r="AE9" s="76" t="s">
        <v>9</v>
      </c>
      <c r="AF9" s="76" t="s">
        <v>168</v>
      </c>
      <c r="AG9" s="76" t="s">
        <v>9</v>
      </c>
      <c r="AH9" s="76" t="s">
        <v>168</v>
      </c>
      <c r="AI9" s="77" t="s">
        <v>9</v>
      </c>
    </row>
    <row r="10" ht="30.0" customHeight="1">
      <c r="A10" s="78" t="s">
        <v>17</v>
      </c>
      <c r="B10" s="34">
        <f>'Causas 2017'!B9+'Causas 2018'!B9+Causas_2019!B9+Causas_2020!B9+Causas_2021!B9+Causas_2022!B9+Causas_2023!B9</f>
        <v>49.18</v>
      </c>
      <c r="C10" s="79">
        <f t="shared" ref="C10:C22" si="1">((B10/B$23*100))</f>
        <v>36.07343783</v>
      </c>
      <c r="D10" s="34">
        <f>'Causas 2017'!C9+'Causas 2018'!C9+Causas_2019!C9+Causas_2020!C9+Causas_2021!C9+Causas_2022!C9+Causas_2023!C9</f>
        <v>6.491</v>
      </c>
      <c r="E10" s="79">
        <f t="shared" ref="E10:E22" si="2">((D10/D$23*100))</f>
        <v>7.490018693</v>
      </c>
      <c r="F10" s="34">
        <f>'Causas 2017'!D9+'Causas 2018'!D9+Causas_2019!D9+Causas_2020!D9+Causas_2021!D9+Causas_2022!D9+Causas_2023!D9</f>
        <v>0</v>
      </c>
      <c r="G10" s="79">
        <f t="shared" ref="G10:G22" si="3">((F10/F$23*100))</f>
        <v>0</v>
      </c>
      <c r="H10" s="34">
        <f>+'Causas 2010'!B9+'Causas 2009'!B9+'Causas 2008'!B9+'Causas 2007'!B9+'Causas 2006'!B9+'Causas 2005'!B9+'Causas 2004'!B9+'Causas 2003'!B9+'Causas 2011'!B9+'Causas 2012'!B9+'Causas 2013'!B9+'Causas 2014'!B9+'Causas 2015'!B9+'Causas 2016'!B9+'Causas 2017'!E9+'Causas 2018'!E9+Causas_2019!E9+Causas_2020!E9+Causas_2021!E9+Causas_2022!E9+Causas_2023!E9</f>
        <v>12.11</v>
      </c>
      <c r="I10" s="79">
        <f t="shared" ref="I10:I22" si="4">((H10/H$23*100))</f>
        <v>1.69678067</v>
      </c>
      <c r="J10" s="34">
        <f>+'Causas 2010'!C9+'Causas 2009'!C9+'Causas 2008'!C9+'Causas 2007'!C9+'Causas 2006'!C9+'Causas 2005'!C9+'Causas 2004'!C9+'Causas 2003'!C9+'Causas 2011'!C9+'Causas 2012'!C9+'Causas 2013'!C9+'Causas 2014'!C9+'Causas 2015'!C9+'Causas 2016'!C9+'Causas 2017'!F9+'Causas 2018'!F9+Causas_2019!F9+Causas_2020!F9+Causas_2021!F9+Causas_2022!F9+Causas_2023!F9</f>
        <v>14.75</v>
      </c>
      <c r="K10" s="79">
        <f t="shared" ref="K10:K22" si="5">((J10/J$23*100))</f>
        <v>0.08509928141</v>
      </c>
      <c r="L10" s="34">
        <f>+'Causas 2010'!D9+'Causas 2009'!D9+'Causas 2008'!D9+'Causas 2007'!D9+'Causas 2006'!D9+'Causas 2005'!D9+'Causas 2004'!D9+'Causas 2003'!D9+'Causas 2011'!D9+'Causas 2012'!D9+'Causas 2013'!D9+'Causas 2014'!D9+'Causas 2015'!D9+'Causas 2016'!D9+'Causas 2017'!G9+'Causas 2018'!G9+Causas_2019!G9+Causas_2020!G9+Causas_2021!G9+Causas_2022!G9+Causas_2023!G9</f>
        <v>3008.2</v>
      </c>
      <c r="M10" s="79">
        <f t="shared" ref="M10:M22" si="6">((L10/L$23*100))</f>
        <v>1.860809875</v>
      </c>
      <c r="N10" s="34">
        <f>+'Causas 2010'!E9+'Causas 2009'!E9+'Causas 2008'!E9+'Causas 2007'!E9+'Causas 2006'!E9+'Causas 2005'!E9+'Causas 2004'!E9+'Causas 2003'!E9+'Causas 2011'!E9+'Causas 2012'!E9+'Causas 2013'!E9+'Causas 2014'!E9+'Causas 2015'!E9+'Causas 2016'!E9+'Causas 2017'!H9+'Causas 2018'!H9+Causas_2019!H9+Causas_2020!H9+Causas_2021!H9+Causas_2022!H9+Causas_2023!H9</f>
        <v>1997.06</v>
      </c>
      <c r="O10" s="79">
        <f t="shared" ref="O10:O22" si="7">((N10/N$23*100))</f>
        <v>1.306630191</v>
      </c>
      <c r="P10" s="34">
        <f>+'Causas 2010'!F9+'Causas 2009'!F9+'Causas 2008'!F9+'Causas 2007'!F9+'Causas 2006'!F9+'Causas 2005'!F9+'Causas 2004'!F9+'Causas 2003'!F9+'Causas 2011'!F9+'Causas 2012'!F9+'Causas 2013'!F9+'Causas 2014'!F9+'Causas 2015'!F9+'Causas 2016'!F9+'Causas 2017'!I9+'Causas 2018'!I9+Causas_2019!I9+Causas_2020!I9+Causas_2021!I9+Causas_2022!I9+Causas_2023!I9</f>
        <v>3305.3925</v>
      </c>
      <c r="Q10" s="79">
        <f t="shared" ref="Q10:Q22" si="8">((P10/P$23*100))</f>
        <v>1.370394139</v>
      </c>
      <c r="R10" s="34">
        <f>+'Causas 2010'!G9+'Causas 2009'!G9+'Causas 2008'!G9+'Causas 2007'!G9+'Causas 2006'!G9+'Causas 2005'!G9+'Causas 2004'!G9+'Causas 2003'!G9+'Causas 2011'!G9+'Causas 2012'!G9+'Causas 2013'!G9+'Causas 2014'!G9+'Causas 2015'!G9+'Causas 2016'!G9+'Causas 2017'!J9+'Causas 2018'!J9+Causas_2019!J9+Causas_2020!J9+Causas_2021!J9+Causas_2022!J9+Causas_2023!J9</f>
        <v>5042.6164</v>
      </c>
      <c r="S10" s="79">
        <f t="shared" ref="S10:S22" si="9">((R10/R$23*100))</f>
        <v>1.150525622</v>
      </c>
      <c r="T10" s="34">
        <f>+Causas_2019!K9+Causas_2020!K9+Causas_2021!K9+Causas_2022!K9+Causas_2023!K9</f>
        <v>7464.5749</v>
      </c>
      <c r="U10" s="79">
        <f t="shared" ref="U10:U22" si="10">((T10/T$23*100))</f>
        <v>9.929626135</v>
      </c>
      <c r="V10" s="34">
        <f>+'Causas 2010'!H9+'Causas 2009'!H9+'Causas 2008'!H9+'Causas 2007'!H9+'Causas 2006'!H9+'Causas 2005'!H9+'Causas 2004'!H9+'Causas 2003'!H9+'Causas 2011'!H9+'Causas 2012'!H9+'Causas 2013'!H9+'Causas 2014'!H9+'Causas 2015'!H9+'Causas 2016'!H9+'Causas 2017'!K9+'Causas 2018'!K9+Causas_2019!L9+Causas_2020!L9+Causas_2021!L9+Causas_2022!L9+Causas_2023!L9</f>
        <v>8059.7893</v>
      </c>
      <c r="W10" s="79">
        <f t="shared" ref="W10:W22" si="11">((V10/V$23*100))</f>
        <v>1.41935107</v>
      </c>
      <c r="X10" s="34">
        <f>+'Causas 2010'!I9+'Causas 2009'!I9+'Causas 2008'!I9+'Causas 2007'!I9+'Causas 2006'!I9+'Causas 2005'!I9+'Causas 2004'!I9+'Causas 2003'!I9+'Causas 2011'!I9+'Causas 2012'!I9+'Causas 2013'!I9+'Causas 2014'!I9+'Causas 2015'!I9+'Causas 2016'!I9+'Causas 2017'!L9+'Causas 2018'!L9+Causas_2019!M9+Causas_2020!M9+Causas_2021!M9+Causas_2022!M9+Causas_2023!M9</f>
        <v>6773.4741</v>
      </c>
      <c r="Y10" s="79">
        <f t="shared" ref="Y10:Y22" si="12">((X10/X$23*100))</f>
        <v>1.600523571</v>
      </c>
      <c r="Z10" s="34">
        <f>+'Causas 2010'!J9+'Causas 2009'!J9+'Causas 2008'!J9+'Causas 2007'!J9+'Causas 2006'!J9+'Causas 2005'!J9+'Causas 2004'!J9+'Causas 2003'!J9+'Causas 2011'!J9+'Causas 2012'!J9+'Causas 2013'!J9+'Causas 2014'!J9+'Causas 2015'!J9+'Causas 2016'!J9+'Causas 2017'!M9+'Causas 2018'!M9+Causas_2019!N9+Causas_2020!N9+Causas_2021!N9+Causas_2022!N9+Causas_2023!N9</f>
        <v>1295.9917</v>
      </c>
      <c r="AA10" s="79">
        <f t="shared" ref="AA10:AA22" si="13">((Z10/Z$23*100))</f>
        <v>8.958653854</v>
      </c>
      <c r="AB10" s="34">
        <f>+'Causas 2010'!K9+'Causas 2009'!K9+'Causas 2008'!K9+'Causas 2007'!K9+'Causas 2006'!K9+'Causas 2005'!K9+'Causas 2004'!K9+'Causas 2003'!K9+'Causas 2011'!K9+'Causas 2012'!K9+'Causas 2013'!K9+'Causas 2014'!K9+'Causas 2015'!K9+'Causas 2016'!K9+'Causas 2017'!N9+'Causas 2018'!N9+Causas_2019!O9+Causas_2020!O9+Causas_2021!O9+Causas_2022!O9+Causas_2023!O9</f>
        <v>6060.7912</v>
      </c>
      <c r="AC10" s="79">
        <f t="shared" ref="AC10:AC22" si="14">((AB10/AB$23*100))</f>
        <v>20.70437798</v>
      </c>
      <c r="AD10" s="34">
        <f>+'Causas 2010'!L9+'Causas 2009'!L9+'Causas 2008'!L9+'Causas 2007'!L9+'Causas 2006'!L9+'Causas 2005'!L9+'Causas 2004'!L9+'Causas 2003'!L9+'Causas 2011'!L9+'Causas 2012'!L9+'Causas 2013'!L9+'Causas 2014'!L9+'Causas 2015'!L9+'Causas 2016'!L9+'Causas 2017'!O9+'Causas 2018'!O9+Causas_2019!P9+Causas_2020!P9+Causas_2021!P9+Causas_2022!P9+Causas_2023!P9</f>
        <v>233.703</v>
      </c>
      <c r="AE10" s="79">
        <f t="shared" ref="AE10:AE22" si="15">((AD10/AD$23*100))</f>
        <v>0.6741745224</v>
      </c>
      <c r="AF10" s="34">
        <f>+'Causas 2010'!M9+'Causas 2009'!M9+'Causas 2008'!M9+'Causas 2007'!M9+'Causas 2006'!M9+'Causas 2005'!M9+'Causas 2004'!M9+'Causas 2003'!M9+'Causas 2011'!M9+'Causas 2012'!M9+'Causas 2013'!M9+'Causas 2014'!M9+'Causas 2015'!M9+'Causas 2016'!M9+'Causas 2017'!P9+'Causas 2018'!P9+Causas_2019!Q9+Causas_2020!Q9+Causas_2021!Q9+Causas_2022!Q9+Causas_2023!Q9</f>
        <v>99.196</v>
      </c>
      <c r="AG10" s="79">
        <f t="shared" ref="AG10:AG22" si="16">((AF10/AF$23*100))</f>
        <v>0.2531068834</v>
      </c>
      <c r="AH10" s="80">
        <f t="shared" ref="AH10:AH22" si="17">+AF10+AD10+AB10+Z10+X10+V10+R10+P10+N10+L10+J10+H10+F10+D10+B10+T10</f>
        <v>43423.3201</v>
      </c>
      <c r="AI10" s="81">
        <f t="shared" ref="AI10:AI22" si="18">+AH10/$AH$23</f>
        <v>0.01977222981</v>
      </c>
    </row>
    <row r="11" ht="32.25" customHeight="1">
      <c r="A11" s="82" t="s">
        <v>18</v>
      </c>
      <c r="B11" s="38">
        <f>'Causas 2017'!B10+'Causas 2018'!B10+Causas_2019!B10+Causas_2020!B10+Causas_2021!B10+Causas_2022!B10+Causas_2023!B10</f>
        <v>60.875</v>
      </c>
      <c r="C11" s="83">
        <f t="shared" si="1"/>
        <v>44.65169841</v>
      </c>
      <c r="D11" s="38">
        <f>'Causas 2017'!C10+'Causas 2018'!C10+Causas_2019!C10+Causas_2020!C10+Causas_2021!C10+Causas_2022!C10+Causas_2023!C10</f>
        <v>4.255</v>
      </c>
      <c r="E11" s="83">
        <f t="shared" si="2"/>
        <v>4.909879763</v>
      </c>
      <c r="F11" s="38">
        <f>'Causas 2017'!D10+'Causas 2018'!D10+Causas_2019!D10+Causas_2020!D10+Causas_2021!D10+Causas_2022!D10+Causas_2023!D10</f>
        <v>0</v>
      </c>
      <c r="G11" s="83">
        <f t="shared" si="3"/>
        <v>0</v>
      </c>
      <c r="H11" s="38">
        <f>+'Causas 2010'!B10+'Causas 2009'!B10+'Causas 2008'!B10+'Causas 2007'!B10+'Causas 2006'!B10+'Causas 2005'!B10+'Causas 2004'!B10+'Causas 2003'!B10+'Causas 2011'!B10+'Causas 2012'!B10+'Causas 2013'!B10+'Causas 2014'!B10+'Causas 2015'!B10+'Causas 2016'!B10+'Causas 2017'!E10+'Causas 2018'!E10+Causas_2019!E10+Causas_2020!E10+Causas_2021!E10+Causas_2022!E10+Causas_2023!E10</f>
        <v>8.89</v>
      </c>
      <c r="I11" s="83">
        <f t="shared" si="4"/>
        <v>1.245613556</v>
      </c>
      <c r="J11" s="38">
        <f>+'Causas 2010'!C10+'Causas 2009'!C10+'Causas 2008'!C10+'Causas 2007'!C10+'Causas 2006'!C10+'Causas 2005'!C10+'Causas 2004'!C10+'Causas 2003'!C10+'Causas 2011'!C10+'Causas 2012'!C10+'Causas 2013'!C10+'Causas 2014'!C10+'Causas 2015'!C10+'Causas 2016'!C10+'Causas 2017'!F10+'Causas 2018'!F10+Causas_2019!F10+Causas_2020!F10+Causas_2021!F10+Causas_2022!F10+Causas_2023!F10</f>
        <v>714.296</v>
      </c>
      <c r="K11" s="83">
        <f t="shared" si="5"/>
        <v>4.12108992</v>
      </c>
      <c r="L11" s="38">
        <f>+'Causas 2010'!D10+'Causas 2009'!D10+'Causas 2008'!D10+'Causas 2007'!D10+'Causas 2006'!D10+'Causas 2005'!D10+'Causas 2004'!D10+'Causas 2003'!D10+'Causas 2011'!D10+'Causas 2012'!D10+'Causas 2013'!D10+'Causas 2014'!D10+'Causas 2015'!D10+'Causas 2016'!D10+'Causas 2017'!G10+'Causas 2018'!G10+Causas_2019!G10+Causas_2020!G10+Causas_2021!G10+Causas_2022!G10+Causas_2023!G10</f>
        <v>2650.29</v>
      </c>
      <c r="M11" s="83">
        <f t="shared" si="6"/>
        <v>1.639414202</v>
      </c>
      <c r="N11" s="38">
        <f>+'Causas 2010'!E10+'Causas 2009'!E10+'Causas 2008'!E10+'Causas 2007'!E10+'Causas 2006'!E10+'Causas 2005'!E10+'Causas 2004'!E10+'Causas 2003'!E10+'Causas 2011'!E10+'Causas 2012'!E10+'Causas 2013'!E10+'Causas 2014'!E10+'Causas 2015'!E10+'Causas 2016'!E10+'Causas 2017'!H10+'Causas 2018'!H10+Causas_2019!H10+Causas_2020!H10+Causas_2021!H10+Causas_2022!H10+Causas_2023!H10</f>
        <v>15674.788</v>
      </c>
      <c r="O11" s="83">
        <f t="shared" si="7"/>
        <v>10.25565143</v>
      </c>
      <c r="P11" s="38">
        <f>+'Causas 2010'!F10+'Causas 2009'!F10+'Causas 2008'!F10+'Causas 2007'!F10+'Causas 2006'!F10+'Causas 2005'!F10+'Causas 2004'!F10+'Causas 2003'!F10+'Causas 2011'!F10+'Causas 2012'!F10+'Causas 2013'!F10+'Causas 2014'!F10+'Causas 2015'!F10+'Causas 2016'!F10+'Causas 2017'!I10+'Causas 2018'!I10+Causas_2019!I10+Causas_2020!I10+Causas_2021!I10+Causas_2022!I10+Causas_2023!I10</f>
        <v>22585.397</v>
      </c>
      <c r="Q11" s="83">
        <f t="shared" si="8"/>
        <v>9.363758061</v>
      </c>
      <c r="R11" s="38">
        <f>+'Causas 2010'!G10+'Causas 2009'!G10+'Causas 2008'!G10+'Causas 2007'!G10+'Causas 2006'!G10+'Causas 2005'!G10+'Causas 2004'!G10+'Causas 2003'!G10+'Causas 2011'!G10+'Causas 2012'!G10+'Causas 2013'!G10+'Causas 2014'!G10+'Causas 2015'!G10+'Causas 2016'!G10+'Causas 2017'!J10+'Causas 2018'!J10+Causas_2019!J10+Causas_2020!J10+Causas_2021!J10+Causas_2022!J10+Causas_2023!J10</f>
        <v>10431.8286</v>
      </c>
      <c r="S11" s="83">
        <f t="shared" si="9"/>
        <v>2.380130698</v>
      </c>
      <c r="T11" s="38">
        <f>+Causas_2019!K10+Causas_2020!K10+Causas_2021!K10+Causas_2022!K10+Causas_2023!K10</f>
        <v>3105.22</v>
      </c>
      <c r="U11" s="83">
        <f t="shared" si="10"/>
        <v>4.130667062</v>
      </c>
      <c r="V11" s="38">
        <f>+'Causas 2010'!H10+'Causas 2009'!H10+'Causas 2008'!H10+'Causas 2007'!H10+'Causas 2006'!H10+'Causas 2005'!H10+'Causas 2004'!H10+'Causas 2003'!H10+'Causas 2011'!H10+'Causas 2012'!H10+'Causas 2013'!H10+'Causas 2014'!H10+'Causas 2015'!H10+'Causas 2016'!H10+'Causas 2017'!K10+'Causas 2018'!K10+Causas_2019!L10+Causas_2020!L10+Causas_2021!L10+Causas_2022!L10+Causas_2023!L10</f>
        <v>11973.3855</v>
      </c>
      <c r="W11" s="83">
        <f t="shared" si="11"/>
        <v>2.108546129</v>
      </c>
      <c r="X11" s="38">
        <f>+'Causas 2010'!I10+'Causas 2009'!I10+'Causas 2008'!I10+'Causas 2007'!I10+'Causas 2006'!I10+'Causas 2005'!I10+'Causas 2004'!I10+'Causas 2003'!I10+'Causas 2011'!I10+'Causas 2012'!I10+'Causas 2013'!I10+'Causas 2014'!I10+'Causas 2015'!I10+'Causas 2016'!I10+'Causas 2017'!L10+'Causas 2018'!L10+Causas_2019!M10+Causas_2020!M10+Causas_2021!M10+Causas_2022!M10+Causas_2023!M10</f>
        <v>21813.9645</v>
      </c>
      <c r="Y11" s="83">
        <f t="shared" si="12"/>
        <v>5.154484073</v>
      </c>
      <c r="Z11" s="38">
        <f>+'Causas 2010'!J10+'Causas 2009'!J10+'Causas 2008'!J10+'Causas 2007'!J10+'Causas 2006'!J10+'Causas 2005'!J10+'Causas 2004'!J10+'Causas 2003'!J10+'Causas 2011'!J10+'Causas 2012'!J10+'Causas 2013'!J10+'Causas 2014'!J10+'Causas 2015'!J10+'Causas 2016'!J10+'Causas 2017'!M10+'Causas 2018'!M10+Causas_2019!N10+Causas_2020!N10+Causas_2021!N10+Causas_2022!N10+Causas_2023!N10</f>
        <v>1333.5585</v>
      </c>
      <c r="AA11" s="83">
        <f t="shared" si="13"/>
        <v>9.218337583</v>
      </c>
      <c r="AB11" s="38">
        <f>+'Causas 2010'!K10+'Causas 2009'!K10+'Causas 2008'!K10+'Causas 2007'!K10+'Causas 2006'!K10+'Causas 2005'!K10+'Causas 2004'!K10+'Causas 2003'!K10+'Causas 2011'!K10+'Causas 2012'!K10+'Causas 2013'!K10+'Causas 2014'!K10+'Causas 2015'!K10+'Causas 2016'!K10+'Causas 2017'!N10+'Causas 2018'!N10+Causas_2019!O10+Causas_2020!O10+Causas_2021!O10+Causas_2022!O10+Causas_2023!O10</f>
        <v>3775.196</v>
      </c>
      <c r="AC11" s="83">
        <f t="shared" si="14"/>
        <v>12.89651505</v>
      </c>
      <c r="AD11" s="38">
        <f>+'Causas 2010'!L10+'Causas 2009'!L10+'Causas 2008'!L10+'Causas 2007'!L10+'Causas 2006'!L10+'Causas 2005'!L10+'Causas 2004'!L10+'Causas 2003'!L10+'Causas 2011'!L10+'Causas 2012'!L10+'Causas 2013'!L10+'Causas 2014'!L10+'Causas 2015'!L10+'Causas 2016'!L10+'Causas 2017'!O10+'Causas 2018'!O10+Causas_2019!P10+Causas_2020!P10+Causas_2021!P10+Causas_2022!P10+Causas_2023!P10</f>
        <v>3192.686</v>
      </c>
      <c r="AE11" s="83">
        <f t="shared" si="15"/>
        <v>9.210098113</v>
      </c>
      <c r="AF11" s="38">
        <f>+'Causas 2010'!M10+'Causas 2009'!M10+'Causas 2008'!M10+'Causas 2007'!M10+'Causas 2006'!M10+'Causas 2005'!M10+'Causas 2004'!M10+'Causas 2003'!M10+'Causas 2011'!M10+'Causas 2012'!M10+'Causas 2013'!M10+'Causas 2014'!M10+'Causas 2015'!M10+'Causas 2016'!M10+'Causas 2017'!P10+'Causas 2018'!P10+Causas_2019!Q10+Causas_2020!Q10+Causas_2021!Q10+Causas_2022!Q10+Causas_2023!Q10</f>
        <v>463.51</v>
      </c>
      <c r="AG11" s="83">
        <f t="shared" si="16"/>
        <v>1.182684499</v>
      </c>
      <c r="AH11" s="84">
        <f t="shared" si="17"/>
        <v>97788.1401</v>
      </c>
      <c r="AI11" s="85">
        <f t="shared" si="18"/>
        <v>0.04452652571</v>
      </c>
    </row>
    <row r="12" ht="58.5" customHeight="1">
      <c r="A12" s="82" t="s">
        <v>19</v>
      </c>
      <c r="B12" s="38">
        <f>'Causas 2017'!B11+'Causas 2018'!B11+Causas_2019!B11+Causas_2020!B11+Causas_2021!B11+Causas_2022!B11+Causas_2023!B11</f>
        <v>0</v>
      </c>
      <c r="C12" s="83">
        <f t="shared" si="1"/>
        <v>0</v>
      </c>
      <c r="D12" s="38">
        <f>'Causas 2017'!C11+'Causas 2018'!C11+Causas_2019!C11+Causas_2020!C11+Causas_2021!C11+Causas_2022!C11+Causas_2023!C11</f>
        <v>0</v>
      </c>
      <c r="E12" s="83">
        <f t="shared" si="2"/>
        <v>0</v>
      </c>
      <c r="F12" s="38">
        <f>'Causas 2017'!D11+'Causas 2018'!D11+Causas_2019!D11+Causas_2020!D11+Causas_2021!D11+Causas_2022!D11+Causas_2023!D11</f>
        <v>0</v>
      </c>
      <c r="G12" s="83">
        <f t="shared" si="3"/>
        <v>0</v>
      </c>
      <c r="H12" s="38">
        <f>+'Causas 2010'!B11+'Causas 2009'!B11+'Causas 2008'!B11+'Causas 2007'!B11+'Causas 2006'!B11+'Causas 2005'!B11+'Causas 2004'!B11+'Causas 2003'!B11+'Causas 2011'!B11+'Causas 2012'!B11+'Causas 2013'!B11+'Causas 2014'!B11+'Causas 2015'!B11+'Causas 2016'!B11+'Causas 2017'!E11+'Causas 2018'!E11+Causas_2019!E11+Causas_2020!E11+Causas_2021!E11+Causas_2022!E11+Causas_2023!E11</f>
        <v>0</v>
      </c>
      <c r="I12" s="83">
        <f t="shared" si="4"/>
        <v>0</v>
      </c>
      <c r="J12" s="38">
        <f>+'Causas 2010'!C11+'Causas 2009'!C11+'Causas 2008'!C11+'Causas 2007'!C11+'Causas 2006'!C11+'Causas 2005'!C11+'Causas 2004'!C11+'Causas 2003'!C11+'Causas 2011'!C11+'Causas 2012'!C11+'Causas 2013'!C11+'Causas 2014'!C11+'Causas 2015'!C11+'Causas 2016'!C11+'Causas 2017'!F11+'Causas 2018'!F11+Causas_2019!F11+Causas_2020!F11+Causas_2021!F11+Causas_2022!F11+Causas_2023!F11</f>
        <v>48.01</v>
      </c>
      <c r="K12" s="83">
        <f t="shared" si="5"/>
        <v>0.2769909492</v>
      </c>
      <c r="L12" s="38">
        <f>+'Causas 2010'!D11+'Causas 2009'!D11+'Causas 2008'!D11+'Causas 2007'!D11+'Causas 2006'!D11+'Causas 2005'!D11+'Causas 2004'!D11+'Causas 2003'!D11+'Causas 2011'!D11+'Causas 2012'!D11+'Causas 2013'!D11+'Causas 2014'!D11+'Causas 2015'!D11+'Causas 2016'!D11+'Causas 2017'!G11+'Causas 2018'!G11+Causas_2019!G11+Causas_2020!G11+Causas_2021!G11+Causas_2022!G11+Causas_2023!G11</f>
        <v>70.45</v>
      </c>
      <c r="M12" s="83">
        <f t="shared" si="6"/>
        <v>0.04357890289</v>
      </c>
      <c r="N12" s="38">
        <f>+'Causas 2010'!E11+'Causas 2009'!E11+'Causas 2008'!E11+'Causas 2007'!E11+'Causas 2006'!E11+'Causas 2005'!E11+'Causas 2004'!E11+'Causas 2003'!E11+'Causas 2011'!E11+'Causas 2012'!E11+'Causas 2013'!E11+'Causas 2014'!E11+'Causas 2015'!E11+'Causas 2016'!E11+'Causas 2017'!H11+'Causas 2018'!H11+Causas_2019!H11+Causas_2020!H11+Causas_2021!H11+Causas_2022!H11+Causas_2023!H11</f>
        <v>274.7</v>
      </c>
      <c r="O12" s="83">
        <f t="shared" si="7"/>
        <v>0.1797298597</v>
      </c>
      <c r="P12" s="38">
        <f>+'Causas 2010'!F11+'Causas 2009'!F11+'Causas 2008'!F11+'Causas 2007'!F11+'Causas 2006'!F11+'Causas 2005'!F11+'Causas 2004'!F11+'Causas 2003'!F11+'Causas 2011'!F11+'Causas 2012'!F11+'Causas 2013'!F11+'Causas 2014'!F11+'Causas 2015'!F11+'Causas 2016'!F11+'Causas 2017'!I11+'Causas 2018'!I11+Causas_2019!I11+Causas_2020!I11+Causas_2021!I11+Causas_2022!I11+Causas_2023!I11</f>
        <v>4436.93</v>
      </c>
      <c r="Q12" s="83">
        <f t="shared" si="8"/>
        <v>1.839522195</v>
      </c>
      <c r="R12" s="38">
        <f>+'Causas 2010'!G11+'Causas 2009'!G11+'Causas 2008'!G11+'Causas 2007'!G11+'Causas 2006'!G11+'Causas 2005'!G11+'Causas 2004'!G11+'Causas 2003'!G11+'Causas 2011'!G11+'Causas 2012'!G11+'Causas 2013'!G11+'Causas 2014'!G11+'Causas 2015'!G11+'Causas 2016'!G11+'Causas 2017'!J11+'Causas 2018'!J11+Causas_2019!J11+Causas_2020!J11+Causas_2021!J11+Causas_2022!J11+Causas_2023!J11</f>
        <v>1454.73</v>
      </c>
      <c r="S12" s="83">
        <f t="shared" si="9"/>
        <v>0.3319118501</v>
      </c>
      <c r="T12" s="38">
        <f>+Causas_2019!K11+Causas_2020!K11+Causas_2021!K11+Causas_2022!K11+Causas_2023!K11</f>
        <v>442.3775</v>
      </c>
      <c r="U12" s="83">
        <f t="shared" si="10"/>
        <v>0.5884652836</v>
      </c>
      <c r="V12" s="38">
        <f>+'Causas 2010'!H11+'Causas 2009'!H11+'Causas 2008'!H11+'Causas 2007'!H11+'Causas 2006'!H11+'Causas 2005'!H11+'Causas 2004'!H11+'Causas 2003'!H11+'Causas 2011'!H11+'Causas 2012'!H11+'Causas 2013'!H11+'Causas 2014'!H11+'Causas 2015'!H11+'Causas 2016'!H11+'Causas 2017'!K11+'Causas 2018'!K11+Causas_2019!L11+Causas_2020!L11+Causas_2021!L11+Causas_2022!L11+Causas_2023!L11</f>
        <v>2139.8335</v>
      </c>
      <c r="W12" s="83">
        <f t="shared" si="11"/>
        <v>0.3768305666</v>
      </c>
      <c r="X12" s="38">
        <f>+'Causas 2010'!I11+'Causas 2009'!I11+'Causas 2008'!I11+'Causas 2007'!I11+'Causas 2006'!I11+'Causas 2005'!I11+'Causas 2004'!I11+'Causas 2003'!I11+'Causas 2011'!I11+'Causas 2012'!I11+'Causas 2013'!I11+'Causas 2014'!I11+'Causas 2015'!I11+'Causas 2016'!I11+'Causas 2017'!L11+'Causas 2018'!L11+Causas_2019!M11+Causas_2020!M11+Causas_2021!M11+Causas_2022!M11+Causas_2023!M11</f>
        <v>10716.58</v>
      </c>
      <c r="Y12" s="83">
        <f t="shared" si="12"/>
        <v>2.532251344</v>
      </c>
      <c r="Z12" s="38">
        <f>+'Causas 2010'!J11+'Causas 2009'!J11+'Causas 2008'!J11+'Causas 2007'!J11+'Causas 2006'!J11+'Causas 2005'!J11+'Causas 2004'!J11+'Causas 2003'!J11+'Causas 2011'!J11+'Causas 2012'!J11+'Causas 2013'!J11+'Causas 2014'!J11+'Causas 2015'!J11+'Causas 2016'!J11+'Causas 2017'!M11+'Causas 2018'!M11+Causas_2019!N11+Causas_2020!N11+Causas_2021!N11+Causas_2022!N11+Causas_2023!N11</f>
        <v>149.169</v>
      </c>
      <c r="AA12" s="83">
        <f t="shared" si="13"/>
        <v>1.031143515</v>
      </c>
      <c r="AB12" s="38">
        <f>+'Causas 2010'!K11+'Causas 2009'!K11+'Causas 2008'!K11+'Causas 2007'!K11+'Causas 2006'!K11+'Causas 2005'!K11+'Causas 2004'!K11+'Causas 2003'!K11+'Causas 2011'!K11+'Causas 2012'!K11+'Causas 2013'!K11+'Causas 2014'!K11+'Causas 2015'!K11+'Causas 2016'!K11+'Causas 2017'!N11+'Causas 2018'!N11+Causas_2019!O11+Causas_2020!O11+Causas_2021!O11+Causas_2022!O11+Causas_2023!O11</f>
        <v>4647.461</v>
      </c>
      <c r="AC12" s="83">
        <f t="shared" si="14"/>
        <v>15.87627523</v>
      </c>
      <c r="AD12" s="38">
        <f>+'Causas 2010'!L11+'Causas 2009'!L11+'Causas 2008'!L11+'Causas 2007'!L11+'Causas 2006'!L11+'Causas 2005'!L11+'Causas 2004'!L11+'Causas 2003'!L11+'Causas 2011'!L11+'Causas 2012'!L11+'Causas 2013'!L11+'Causas 2014'!L11+'Causas 2015'!L11+'Causas 2016'!L11+'Causas 2017'!O11+'Causas 2018'!O11+Causas_2019!P11+Causas_2020!P11+Causas_2021!P11+Causas_2022!P11+Causas_2023!P11</f>
        <v>5.7</v>
      </c>
      <c r="AE12" s="83">
        <f t="shared" si="15"/>
        <v>0.01644306996</v>
      </c>
      <c r="AF12" s="38">
        <f>+'Causas 2010'!M11+'Causas 2009'!M11+'Causas 2008'!M11+'Causas 2007'!M11+'Causas 2006'!M11+'Causas 2005'!M11+'Causas 2004'!M11+'Causas 2003'!M11+'Causas 2011'!M11+'Causas 2012'!M11+'Causas 2013'!M11+'Causas 2014'!M11+'Causas 2015'!M11+'Causas 2016'!M11+'Causas 2017'!P11+'Causas 2018'!P11+Causas_2019!Q11+Causas_2020!Q11+Causas_2021!Q11+Causas_2022!Q11+Causas_2023!Q11</f>
        <v>4.001</v>
      </c>
      <c r="AG12" s="83">
        <f t="shared" si="16"/>
        <v>0.01020888585</v>
      </c>
      <c r="AH12" s="84">
        <f t="shared" si="17"/>
        <v>24389.942</v>
      </c>
      <c r="AI12" s="85">
        <f t="shared" si="18"/>
        <v>0.01110563488</v>
      </c>
    </row>
    <row r="13" ht="39.0" customHeight="1">
      <c r="A13" s="82" t="s">
        <v>20</v>
      </c>
      <c r="B13" s="38">
        <f>'Causas 2017'!B12+'Causas 2018'!B12+Causas_2019!B12+Causas_2020!B12+Causas_2021!B12+Causas_2022!B12+Causas_2023!B12</f>
        <v>0</v>
      </c>
      <c r="C13" s="83">
        <f t="shared" si="1"/>
        <v>0</v>
      </c>
      <c r="D13" s="38">
        <f>'Causas 2017'!C12+'Causas 2018'!C12+Causas_2019!C12+Causas_2020!C12+Causas_2021!C12+Causas_2022!C12+Causas_2023!C12</f>
        <v>0.1</v>
      </c>
      <c r="E13" s="83">
        <f t="shared" si="2"/>
        <v>0.1153908287</v>
      </c>
      <c r="F13" s="38">
        <f>'Causas 2017'!D12+'Causas 2018'!D12+Causas_2019!D12+Causas_2020!D12+Causas_2021!D12+Causas_2022!D12+Causas_2023!D12</f>
        <v>0.61</v>
      </c>
      <c r="G13" s="83">
        <f t="shared" si="3"/>
        <v>0.6501604084</v>
      </c>
      <c r="H13" s="38">
        <f>+'Causas 2010'!B12+'Causas 2009'!B12+'Causas 2008'!B12+'Causas 2007'!B12+'Causas 2006'!B12+'Causas 2005'!B12+'Causas 2004'!B12+'Causas 2003'!B12+'Causas 2011'!B12+'Causas 2012'!B12+'Causas 2013'!B12+'Causas 2014'!B12+'Causas 2015'!B12+'Causas 2016'!B12+'Causas 2017'!E12+'Causas 2018'!E12+Causas_2019!E12+Causas_2020!E12+Causas_2021!E12+Causas_2022!E12+Causas_2023!E12</f>
        <v>50.525</v>
      </c>
      <c r="I13" s="83">
        <f t="shared" si="4"/>
        <v>7.079260394</v>
      </c>
      <c r="J13" s="38">
        <f>+'Causas 2010'!C12+'Causas 2009'!C12+'Causas 2008'!C12+'Causas 2007'!C12+'Causas 2006'!C12+'Causas 2005'!C12+'Causas 2004'!C12+'Causas 2003'!C12+'Causas 2011'!C12+'Causas 2012'!C12+'Causas 2013'!C12+'Causas 2014'!C12+'Causas 2015'!C12+'Causas 2016'!C12+'Causas 2017'!F12+'Causas 2018'!F12+Causas_2019!F12+Causas_2020!F12+Causas_2021!F12+Causas_2022!F12+Causas_2023!F12</f>
        <v>1718.5</v>
      </c>
      <c r="K13" s="83">
        <f t="shared" si="5"/>
        <v>9.914787464</v>
      </c>
      <c r="L13" s="38">
        <f>+'Causas 2010'!D12+'Causas 2009'!D12+'Causas 2008'!D12+'Causas 2007'!D12+'Causas 2006'!D12+'Causas 2005'!D12+'Causas 2004'!D12+'Causas 2003'!D12+'Causas 2011'!D12+'Causas 2012'!D12+'Causas 2013'!D12+'Causas 2014'!D12+'Causas 2015'!D12+'Causas 2016'!D12+'Causas 2017'!G12+'Causas 2018'!G12+Causas_2019!G12+Causas_2020!G12+Causas_2021!G12+Causas_2022!G12+Causas_2023!G12</f>
        <v>23550.14</v>
      </c>
      <c r="M13" s="83">
        <f t="shared" si="6"/>
        <v>14.56762618</v>
      </c>
      <c r="N13" s="38">
        <f>+'Causas 2010'!E12+'Causas 2009'!E12+'Causas 2008'!E12+'Causas 2007'!E12+'Causas 2006'!E12+'Causas 2005'!E12+'Causas 2004'!E12+'Causas 2003'!E12+'Causas 2011'!E12+'Causas 2012'!E12+'Causas 2013'!E12+'Causas 2014'!E12+'Causas 2015'!E12+'Causas 2016'!E12+'Causas 2017'!H12+'Causas 2018'!H12+Causas_2019!H12+Causas_2020!H12+Causas_2021!H12+Causas_2022!H12+Causas_2023!H12</f>
        <v>17283.316</v>
      </c>
      <c r="O13" s="83">
        <f t="shared" si="7"/>
        <v>11.30807411</v>
      </c>
      <c r="P13" s="38">
        <f>+'Causas 2010'!F12+'Causas 2009'!F12+'Causas 2008'!F12+'Causas 2007'!F12+'Causas 2006'!F12+'Causas 2005'!F12+'Causas 2004'!F12+'Causas 2003'!F12+'Causas 2011'!F12+'Causas 2012'!F12+'Causas 2013'!F12+'Causas 2014'!F12+'Causas 2015'!F12+'Causas 2016'!F12+'Causas 2017'!I12+'Causas 2018'!I12+Causas_2019!I12+Causas_2020!I12+Causas_2021!I12+Causas_2022!I12+Causas_2023!I12</f>
        <v>7720.23</v>
      </c>
      <c r="Q13" s="83">
        <f t="shared" si="8"/>
        <v>3.200756927</v>
      </c>
      <c r="R13" s="38">
        <f>+'Causas 2010'!G12+'Causas 2009'!G12+'Causas 2008'!G12+'Causas 2007'!G12+'Causas 2006'!G12+'Causas 2005'!G12+'Causas 2004'!G12+'Causas 2003'!G12+'Causas 2011'!G12+'Causas 2012'!G12+'Causas 2013'!G12+'Causas 2014'!G12+'Causas 2015'!G12+'Causas 2016'!G12+'Causas 2017'!J12+'Causas 2018'!J12+Causas_2019!J12+Causas_2020!J12+Causas_2021!J12+Causas_2022!J12+Causas_2023!J12</f>
        <v>7771.3592</v>
      </c>
      <c r="S13" s="83">
        <f t="shared" si="9"/>
        <v>1.773116805</v>
      </c>
      <c r="T13" s="38">
        <f>+Causas_2019!K12+Causas_2020!K12+Causas_2021!K12+Causas_2022!K12+Causas_2023!K12</f>
        <v>2532.9696</v>
      </c>
      <c r="U13" s="83">
        <f t="shared" si="10"/>
        <v>3.369440521</v>
      </c>
      <c r="V13" s="38">
        <f>+'Causas 2010'!H12+'Causas 2009'!H12+'Causas 2008'!H12+'Causas 2007'!H12+'Causas 2006'!H12+'Causas 2005'!H12+'Causas 2004'!H12+'Causas 2003'!H12+'Causas 2011'!H12+'Causas 2012'!H12+'Causas 2013'!H12+'Causas 2014'!H12+'Causas 2015'!H12+'Causas 2016'!H12+'Causas 2017'!K12+'Causas 2018'!K12+Causas_2019!L12+Causas_2020!L12+Causas_2021!L12+Causas_2022!L12+Causas_2023!L12</f>
        <v>15764.0513</v>
      </c>
      <c r="W13" s="83">
        <f t="shared" si="11"/>
        <v>2.776092805</v>
      </c>
      <c r="X13" s="38">
        <f>+'Causas 2010'!I12+'Causas 2009'!I12+'Causas 2008'!I12+'Causas 2007'!I12+'Causas 2006'!I12+'Causas 2005'!I12+'Causas 2004'!I12+'Causas 2003'!I12+'Causas 2011'!I12+'Causas 2012'!I12+'Causas 2013'!I12+'Causas 2014'!I12+'Causas 2015'!I12+'Causas 2016'!I12+'Causas 2017'!L12+'Causas 2018'!L12+Causas_2019!M12+Causas_2020!M12+Causas_2021!M12+Causas_2022!M12+Causas_2023!M12</f>
        <v>4649.8985</v>
      </c>
      <c r="Y13" s="83">
        <f t="shared" si="12"/>
        <v>1.098737818</v>
      </c>
      <c r="Z13" s="38">
        <f>+'Causas 2010'!J12+'Causas 2009'!J12+'Causas 2008'!J12+'Causas 2007'!J12+'Causas 2006'!J12+'Causas 2005'!J12+'Causas 2004'!J12+'Causas 2003'!J12+'Causas 2011'!J12+'Causas 2012'!J12+'Causas 2013'!J12+'Causas 2014'!J12+'Causas 2015'!J12+'Causas 2016'!J12+'Causas 2017'!M12+'Causas 2018'!M12+Causas_2019!N12+Causas_2020!N12+Causas_2021!N12+Causas_2022!N12+Causas_2023!N12</f>
        <v>353.535</v>
      </c>
      <c r="AA13" s="83">
        <f t="shared" si="13"/>
        <v>2.443841029</v>
      </c>
      <c r="AB13" s="38">
        <f>+'Causas 2010'!K12+'Causas 2009'!K12+'Causas 2008'!K12+'Causas 2007'!K12+'Causas 2006'!K12+'Causas 2005'!K12+'Causas 2004'!K12+'Causas 2003'!K12+'Causas 2011'!K12+'Causas 2012'!K12+'Causas 2013'!K12+'Causas 2014'!K12+'Causas 2015'!K12+'Causas 2016'!K12+'Causas 2017'!N12+'Causas 2018'!N12+Causas_2019!O12+Causas_2020!O12+Causas_2021!O12+Causas_2022!O12+Causas_2023!O12</f>
        <v>1604.243</v>
      </c>
      <c r="AC13" s="83">
        <f t="shared" si="14"/>
        <v>5.480283407</v>
      </c>
      <c r="AD13" s="38">
        <f>+'Causas 2010'!L12+'Causas 2009'!L12+'Causas 2008'!L12+'Causas 2007'!L12+'Causas 2006'!L12+'Causas 2005'!L12+'Causas 2004'!L12+'Causas 2003'!L12+'Causas 2011'!L12+'Causas 2012'!L12+'Causas 2013'!L12+'Causas 2014'!L12+'Causas 2015'!L12+'Causas 2016'!L12+'Causas 2017'!O12+'Causas 2018'!O12+Causas_2019!P12+Causas_2020!P12+Causas_2021!P12+Causas_2022!P12+Causas_2023!P12</f>
        <v>7556.3546</v>
      </c>
      <c r="AE13" s="83">
        <f t="shared" si="15"/>
        <v>21.79818724</v>
      </c>
      <c r="AF13" s="38">
        <f>+'Causas 2010'!M12+'Causas 2009'!M12+'Causas 2008'!M12+'Causas 2007'!M12+'Causas 2006'!M12+'Causas 2005'!M12+'Causas 2004'!M12+'Causas 2003'!M12+'Causas 2011'!M12+'Causas 2012'!M12+'Causas 2013'!M12+'Causas 2014'!M12+'Causas 2015'!M12+'Causas 2016'!M12+'Causas 2017'!P12+'Causas 2018'!P12+Causas_2019!Q12+Causas_2020!Q12+Causas_2021!Q12+Causas_2022!Q12+Causas_2023!Q12</f>
        <v>15768.0067</v>
      </c>
      <c r="AG13" s="83">
        <f t="shared" si="16"/>
        <v>40.23338677</v>
      </c>
      <c r="AH13" s="84">
        <f t="shared" si="17"/>
        <v>106323.8389</v>
      </c>
      <c r="AI13" s="85">
        <f t="shared" si="18"/>
        <v>0.04841314235</v>
      </c>
    </row>
    <row r="14" ht="35.25" customHeight="1">
      <c r="A14" s="82" t="s">
        <v>21</v>
      </c>
      <c r="B14" s="38">
        <f>'Causas 2017'!B13+'Causas 2018'!B13+Causas_2019!B13+Causas_2020!B13+Causas_2021!B13+Causas_2022!B13+Causas_2023!B13</f>
        <v>0</v>
      </c>
      <c r="C14" s="83">
        <f t="shared" si="1"/>
        <v>0</v>
      </c>
      <c r="D14" s="38">
        <f>'Causas 2017'!C13+'Causas 2018'!C13+Causas_2019!C13+Causas_2020!C13+Causas_2021!C13+Causas_2022!C13+Causas_2023!C13</f>
        <v>0</v>
      </c>
      <c r="E14" s="83">
        <f t="shared" si="2"/>
        <v>0</v>
      </c>
      <c r="F14" s="38">
        <f>'Causas 2017'!D13+'Causas 2018'!D13+Causas_2019!D13+Causas_2020!D13+Causas_2021!D13+Causas_2022!D13+Causas_2023!D13</f>
        <v>0</v>
      </c>
      <c r="G14" s="83">
        <f t="shared" si="3"/>
        <v>0</v>
      </c>
      <c r="H14" s="38">
        <f>+'Causas 2010'!B13+'Causas 2009'!B13+'Causas 2008'!B13+'Causas 2007'!B13+'Causas 2006'!B13+'Causas 2005'!B13+'Causas 2004'!B13+'Causas 2003'!B13+'Causas 2011'!B13+'Causas 2012'!B13+'Causas 2013'!B13+'Causas 2014'!B13+'Causas 2015'!B13+'Causas 2016'!B13+'Causas 2017'!E13+'Causas 2018'!E13+Causas_2019!E13+Causas_2020!E13+Causas_2021!E13+Causas_2022!E13+Causas_2023!E13</f>
        <v>0</v>
      </c>
      <c r="I14" s="83">
        <f t="shared" si="4"/>
        <v>0</v>
      </c>
      <c r="J14" s="38">
        <f>+'Causas 2010'!C13+'Causas 2009'!C13+'Causas 2008'!C13+'Causas 2007'!C13+'Causas 2006'!C13+'Causas 2005'!C13+'Causas 2004'!C13+'Causas 2003'!C13+'Causas 2011'!C13+'Causas 2012'!C13+'Causas 2013'!C13+'Causas 2014'!C13+'Causas 2015'!C13+'Causas 2016'!C13+'Causas 2017'!F13+'Causas 2018'!F13+Causas_2019!F13+Causas_2020!F13+Causas_2021!F13+Causas_2022!F13+Causas_2023!F13</f>
        <v>0</v>
      </c>
      <c r="K14" s="83">
        <f t="shared" si="5"/>
        <v>0</v>
      </c>
      <c r="L14" s="38">
        <f>+'Causas 2010'!D13+'Causas 2009'!D13+'Causas 2008'!D13+'Causas 2007'!D13+'Causas 2006'!D13+'Causas 2005'!D13+'Causas 2004'!D13+'Causas 2003'!D13+'Causas 2011'!D13+'Causas 2012'!D13+'Causas 2013'!D13+'Causas 2014'!D13+'Causas 2015'!D13+'Causas 2016'!D13+'Causas 2017'!G13+'Causas 2018'!G13+Causas_2019!G13+Causas_2020!G13+Causas_2021!G13+Causas_2022!G13+Causas_2023!G13</f>
        <v>57.1</v>
      </c>
      <c r="M14" s="83">
        <f t="shared" si="6"/>
        <v>0.03532087091</v>
      </c>
      <c r="N14" s="38">
        <f>+'Causas 2010'!E13+'Causas 2009'!E13+'Causas 2008'!E13+'Causas 2007'!E13+'Causas 2006'!E13+'Causas 2005'!E13+'Causas 2004'!E13+'Causas 2003'!E13+'Causas 2011'!E13+'Causas 2012'!E13+'Causas 2013'!E13+'Causas 2014'!E13+'Causas 2015'!E13+'Causas 2016'!E13+'Causas 2017'!H13+'Causas 2018'!H13+Causas_2019!H13+Causas_2020!H13+Causas_2021!H13+Causas_2022!H13+Causas_2023!H13</f>
        <v>284.82</v>
      </c>
      <c r="O14" s="83">
        <f t="shared" si="7"/>
        <v>0.1863511417</v>
      </c>
      <c r="P14" s="38">
        <f>+'Causas 2010'!F13+'Causas 2009'!F13+'Causas 2008'!F13+'Causas 2007'!F13+'Causas 2006'!F13+'Causas 2005'!F13+'Causas 2004'!F13+'Causas 2003'!F13+'Causas 2011'!F13+'Causas 2012'!F13+'Causas 2013'!F13+'Causas 2014'!F13+'Causas 2015'!F13+'Causas 2016'!F13+'Causas 2017'!I13+'Causas 2018'!I13+Causas_2019!I13+Causas_2020!I13+Causas_2021!I13+Causas_2022!I13+Causas_2023!I13</f>
        <v>10.75</v>
      </c>
      <c r="Q14" s="83">
        <f t="shared" si="8"/>
        <v>0.004456879777</v>
      </c>
      <c r="R14" s="38">
        <f>+'Causas 2010'!G13+'Causas 2009'!G13+'Causas 2008'!G13+'Causas 2007'!G13+'Causas 2006'!G13+'Causas 2005'!G13+'Causas 2004'!G13+'Causas 2003'!G13+'Causas 2011'!G13+'Causas 2012'!G13+'Causas 2013'!G13+'Causas 2014'!G13+'Causas 2015'!G13+'Causas 2016'!G13+'Causas 2017'!J13+'Causas 2018'!J13+Causas_2019!J13+Causas_2020!J13+Causas_2021!J13+Causas_2022!J13+Causas_2023!J13</f>
        <v>207.264</v>
      </c>
      <c r="S14" s="83">
        <f t="shared" si="9"/>
        <v>0.04728944732</v>
      </c>
      <c r="T14" s="38">
        <f>+Causas_2019!K13+Causas_2020!K13+Causas_2021!K13+Causas_2022!K13+Causas_2023!K13</f>
        <v>57.6</v>
      </c>
      <c r="U14" s="83">
        <f t="shared" si="10"/>
        <v>0.07662143834</v>
      </c>
      <c r="V14" s="38">
        <f>+'Causas 2010'!H13+'Causas 2009'!H13+'Causas 2008'!H13+'Causas 2007'!H13+'Causas 2006'!H13+'Causas 2005'!H13+'Causas 2004'!H13+'Causas 2003'!H13+'Causas 2011'!H13+'Causas 2012'!H13+'Causas 2013'!H13+'Causas 2014'!H13+'Causas 2015'!H13+'Causas 2016'!H13+'Causas 2017'!K13+'Causas 2018'!K13+Causas_2019!L13+Causas_2020!L13+Causas_2021!L13+Causas_2022!L13+Causas_2023!L13</f>
        <v>593.779</v>
      </c>
      <c r="W14" s="83">
        <f t="shared" si="11"/>
        <v>0.1045661155</v>
      </c>
      <c r="X14" s="38">
        <f>+'Causas 2010'!I13+'Causas 2009'!I13+'Causas 2008'!I13+'Causas 2007'!I13+'Causas 2006'!I13+'Causas 2005'!I13+'Causas 2004'!I13+'Causas 2003'!I13+'Causas 2011'!I13+'Causas 2012'!I13+'Causas 2013'!I13+'Causas 2014'!I13+'Causas 2015'!I13+'Causas 2016'!I13+'Causas 2017'!L13+'Causas 2018'!L13+Causas_2019!M13+Causas_2020!M13+Causas_2021!M13+Causas_2022!M13+Causas_2023!M13</f>
        <v>79.385</v>
      </c>
      <c r="Y14" s="83">
        <f t="shared" si="12"/>
        <v>0.01875810874</v>
      </c>
      <c r="Z14" s="38">
        <f>+'Causas 2010'!J13+'Causas 2009'!J13+'Causas 2008'!J13+'Causas 2007'!J13+'Causas 2006'!J13+'Causas 2005'!J13+'Causas 2004'!J13+'Causas 2003'!J13+'Causas 2011'!J13+'Causas 2012'!J13+'Causas 2013'!J13+'Causas 2014'!J13+'Causas 2015'!J13+'Causas 2016'!J13+'Causas 2017'!M13+'Causas 2018'!M13+Causas_2019!N13+Causas_2020!N13+Causas_2021!N13+Causas_2022!N13+Causas_2023!N13</f>
        <v>9.086</v>
      </c>
      <c r="AA14" s="83">
        <f t="shared" si="13"/>
        <v>0.0628077548</v>
      </c>
      <c r="AB14" s="38">
        <f>+'Causas 2010'!K13+'Causas 2009'!K13+'Causas 2008'!K13+'Causas 2007'!K13+'Causas 2006'!K13+'Causas 2005'!K13+'Causas 2004'!K13+'Causas 2003'!K13+'Causas 2011'!K13+'Causas 2012'!K13+'Causas 2013'!K13+'Causas 2014'!K13+'Causas 2015'!K13+'Causas 2016'!K13+'Causas 2017'!N13+'Causas 2018'!N13+Causas_2019!O13+Causas_2020!O13+Causas_2021!O13+Causas_2022!O13+Causas_2023!O13</f>
        <v>1.95</v>
      </c>
      <c r="AC14" s="83">
        <f t="shared" si="14"/>
        <v>0.006661430122</v>
      </c>
      <c r="AD14" s="38">
        <f>+'Causas 2010'!L13+'Causas 2009'!L13+'Causas 2008'!L13+'Causas 2007'!L13+'Causas 2006'!L13+'Causas 2005'!L13+'Causas 2004'!L13+'Causas 2003'!L13+'Causas 2011'!L13+'Causas 2012'!L13+'Causas 2013'!L13+'Causas 2014'!L13+'Causas 2015'!L13+'Causas 2016'!L13+'Causas 2017'!O13+'Causas 2018'!O13+Causas_2019!P13+Causas_2020!P13+Causas_2021!P13+Causas_2022!P13+Causas_2023!P13</f>
        <v>0</v>
      </c>
      <c r="AE14" s="83">
        <f t="shared" si="15"/>
        <v>0</v>
      </c>
      <c r="AF14" s="38">
        <f>+'Causas 2010'!M13+'Causas 2009'!M13+'Causas 2008'!M13+'Causas 2007'!M13+'Causas 2006'!M13+'Causas 2005'!M13+'Causas 2004'!M13+'Causas 2003'!M13+'Causas 2011'!M13+'Causas 2012'!M13+'Causas 2013'!M13+'Causas 2014'!M13+'Causas 2015'!M13+'Causas 2016'!M13+'Causas 2017'!P13+'Causas 2018'!P13+Causas_2019!Q13+Causas_2020!Q13+Causas_2021!Q13+Causas_2022!Q13+Causas_2023!Q13</f>
        <v>0</v>
      </c>
      <c r="AG14" s="83">
        <f t="shared" si="16"/>
        <v>0</v>
      </c>
      <c r="AH14" s="84">
        <f t="shared" si="17"/>
        <v>1301.734</v>
      </c>
      <c r="AI14" s="85">
        <f t="shared" si="18"/>
        <v>0.0005927272199</v>
      </c>
    </row>
    <row r="15" ht="58.5" customHeight="1">
      <c r="A15" s="82" t="s">
        <v>22</v>
      </c>
      <c r="B15" s="38">
        <f>'Causas 2017'!B14+'Causas 2018'!B14+Causas_2019!B14+Causas_2020!B14+Causas_2021!B14+Causas_2022!B14+Causas_2023!B14</f>
        <v>0</v>
      </c>
      <c r="C15" s="83">
        <f t="shared" si="1"/>
        <v>0</v>
      </c>
      <c r="D15" s="38">
        <f>'Causas 2017'!C14+'Causas 2018'!C14+Causas_2019!C14+Causas_2020!C14+Causas_2021!C14+Causas_2022!C14+Causas_2023!C14</f>
        <v>0</v>
      </c>
      <c r="E15" s="83">
        <f t="shared" si="2"/>
        <v>0</v>
      </c>
      <c r="F15" s="38">
        <f>'Causas 2017'!D14+'Causas 2018'!D14+Causas_2019!D14+Causas_2020!D14+Causas_2021!D14+Causas_2022!D14+Causas_2023!D14</f>
        <v>0</v>
      </c>
      <c r="G15" s="83">
        <f t="shared" si="3"/>
        <v>0</v>
      </c>
      <c r="H15" s="38">
        <f>+'Causas 2010'!B14+'Causas 2009'!B14+'Causas 2008'!B14+'Causas 2007'!B14+'Causas 2006'!B14+'Causas 2005'!B14+'Causas 2004'!B14+'Causas 2003'!B14+'Causas 2011'!B14+'Causas 2012'!B14+'Causas 2013'!B14+'Causas 2014'!B14+'Causas 2015'!B14+'Causas 2016'!B14+'Causas 2017'!E14+'Causas 2018'!E14+Causas_2019!E14+Causas_2020!E14+Causas_2021!E14+Causas_2022!E14+Causas_2023!E14</f>
        <v>1.13</v>
      </c>
      <c r="I15" s="83">
        <f t="shared" si="4"/>
        <v>0.1583288322</v>
      </c>
      <c r="J15" s="38">
        <f>+'Causas 2010'!C14+'Causas 2009'!C14+'Causas 2008'!C14+'Causas 2007'!C14+'Causas 2006'!C14+'Causas 2005'!C14+'Causas 2004'!C14+'Causas 2003'!C14+'Causas 2011'!C14+'Causas 2012'!C14+'Causas 2013'!C14+'Causas 2014'!C14+'Causas 2015'!C14+'Causas 2016'!C14+'Causas 2017'!F14+'Causas 2018'!F14+Causas_2019!F14+Causas_2020!F14+Causas_2021!F14+Causas_2022!F14+Causas_2023!F14</f>
        <v>9.92</v>
      </c>
      <c r="K15" s="83">
        <f t="shared" si="5"/>
        <v>0.05723287265</v>
      </c>
      <c r="L15" s="38">
        <f>+'Causas 2010'!D14+'Causas 2009'!D14+'Causas 2008'!D14+'Causas 2007'!D14+'Causas 2006'!D14+'Causas 2005'!D14+'Causas 2004'!D14+'Causas 2003'!D14+'Causas 2011'!D14+'Causas 2012'!D14+'Causas 2013'!D14+'Causas 2014'!D14+'Causas 2015'!D14+'Causas 2016'!D14+'Causas 2017'!G14+'Causas 2018'!G14+Causas_2019!G14+Causas_2020!G14+Causas_2021!G14+Causas_2022!G14+Causas_2023!G14</f>
        <v>172.73</v>
      </c>
      <c r="M15" s="83">
        <f t="shared" si="6"/>
        <v>0.1068471809</v>
      </c>
      <c r="N15" s="38">
        <f>+'Causas 2010'!E14+'Causas 2009'!E14+'Causas 2008'!E14+'Causas 2007'!E14+'Causas 2006'!E14+'Causas 2005'!E14+'Causas 2004'!E14+'Causas 2003'!E14+'Causas 2011'!E14+'Causas 2012'!E14+'Causas 2013'!E14+'Causas 2014'!E14+'Causas 2015'!E14+'Causas 2016'!E14+'Causas 2017'!H14+'Causas 2018'!H14+Causas_2019!H14+Causas_2020!H14+Causas_2021!H14+Causas_2022!H14+Causas_2023!H14</f>
        <v>309.15</v>
      </c>
      <c r="O15" s="83">
        <f t="shared" si="7"/>
        <v>0.2022696983</v>
      </c>
      <c r="P15" s="38">
        <f>+'Causas 2010'!F14+'Causas 2009'!F14+'Causas 2008'!F14+'Causas 2007'!F14+'Causas 2006'!F14+'Causas 2005'!F14+'Causas 2004'!F14+'Causas 2003'!F14+'Causas 2011'!F14+'Causas 2012'!F14+'Causas 2013'!F14+'Causas 2014'!F14+'Causas 2015'!F14+'Causas 2016'!F14+'Causas 2017'!I14+'Causas 2018'!I14+Causas_2019!I14+Causas_2020!I14+Causas_2021!I14+Causas_2022!I14+Causas_2023!I14</f>
        <v>460.5</v>
      </c>
      <c r="Q15" s="83">
        <f t="shared" si="8"/>
        <v>0.1909202919</v>
      </c>
      <c r="R15" s="38">
        <f>+'Causas 2010'!G14+'Causas 2009'!G14+'Causas 2008'!G14+'Causas 2007'!G14+'Causas 2006'!G14+'Causas 2005'!G14+'Causas 2004'!G14+'Causas 2003'!G14+'Causas 2011'!G14+'Causas 2012'!G14+'Causas 2013'!G14+'Causas 2014'!G14+'Causas 2015'!G14+'Causas 2016'!G14+'Causas 2017'!J14+'Causas 2018'!J14+Causas_2019!J14+Causas_2020!J14+Causas_2021!J14+Causas_2022!J14+Causas_2023!J14</f>
        <v>7468.084</v>
      </c>
      <c r="S15" s="83">
        <f t="shared" si="9"/>
        <v>1.703921399</v>
      </c>
      <c r="T15" s="38">
        <f>+Causas_2019!K14+Causas_2020!K14+Causas_2021!K14+Causas_2022!K14+Causas_2023!K14</f>
        <v>13505.527</v>
      </c>
      <c r="U15" s="83">
        <f t="shared" si="10"/>
        <v>17.96550181</v>
      </c>
      <c r="V15" s="38">
        <f>+'Causas 2010'!H14+'Causas 2009'!H14+'Causas 2008'!H14+'Causas 2007'!H14+'Causas 2006'!H14+'Causas 2005'!H14+'Causas 2004'!H14+'Causas 2003'!H14+'Causas 2011'!H14+'Causas 2012'!H14+'Causas 2013'!H14+'Causas 2014'!H14+'Causas 2015'!H14+'Causas 2016'!H14+'Causas 2017'!K14+'Causas 2018'!K14+Causas_2019!L14+Causas_2020!L14+Causas_2021!L14+Causas_2022!L14+Causas_2023!L14</f>
        <v>3233.4589</v>
      </c>
      <c r="W15" s="83">
        <f t="shared" si="11"/>
        <v>0.5694210084</v>
      </c>
      <c r="X15" s="38">
        <f>+'Causas 2010'!I14+'Causas 2009'!I14+'Causas 2008'!I14+'Causas 2007'!I14+'Causas 2006'!I14+'Causas 2005'!I14+'Causas 2004'!I14+'Causas 2003'!I14+'Causas 2011'!I14+'Causas 2012'!I14+'Causas 2013'!I14+'Causas 2014'!I14+'Causas 2015'!I14+'Causas 2016'!I14+'Causas 2017'!L14+'Causas 2018'!L14+Causas_2019!M14+Causas_2020!M14+Causas_2021!M14+Causas_2022!M14+Causas_2023!M14</f>
        <v>17912.5511</v>
      </c>
      <c r="Y15" s="83">
        <f t="shared" si="12"/>
        <v>4.232607941</v>
      </c>
      <c r="Z15" s="38">
        <f>+'Causas 2010'!J14+'Causas 2009'!J14+'Causas 2008'!J14+'Causas 2007'!J14+'Causas 2006'!J14+'Causas 2005'!J14+'Causas 2004'!J14+'Causas 2003'!J14+'Causas 2011'!J14+'Causas 2012'!J14+'Causas 2013'!J14+'Causas 2014'!J14+'Causas 2015'!J14+'Causas 2016'!J14+'Causas 2017'!M14+'Causas 2018'!M14+Causas_2019!N14+Causas_2020!N14+Causas_2021!N14+Causas_2022!N14+Causas_2023!N14</f>
        <v>3653.4502</v>
      </c>
      <c r="AA15" s="83">
        <f t="shared" si="13"/>
        <v>25.25478806</v>
      </c>
      <c r="AB15" s="38">
        <f>+'Causas 2010'!K14+'Causas 2009'!K14+'Causas 2008'!K14+'Causas 2007'!K14+'Causas 2006'!K14+'Causas 2005'!K14+'Causas 2004'!K14+'Causas 2003'!K14+'Causas 2011'!K14+'Causas 2012'!K14+'Causas 2013'!K14+'Causas 2014'!K14+'Causas 2015'!K14+'Causas 2016'!K14+'Causas 2017'!N14+'Causas 2018'!N14+Causas_2019!O14+Causas_2020!O14+Causas_2021!O14+Causas_2022!O14+Causas_2023!O14</f>
        <v>113.449</v>
      </c>
      <c r="AC15" s="83">
        <f t="shared" si="14"/>
        <v>0.3875551723</v>
      </c>
      <c r="AD15" s="38">
        <f>+'Causas 2010'!L14+'Causas 2009'!L14+'Causas 2008'!L14+'Causas 2007'!L14+'Causas 2006'!L14+'Causas 2005'!L14+'Causas 2004'!L14+'Causas 2003'!L14+'Causas 2011'!L14+'Causas 2012'!L14+'Causas 2013'!L14+'Causas 2014'!L14+'Causas 2015'!L14+'Causas 2016'!L14+'Causas 2017'!O14+'Causas 2018'!O14+Causas_2019!P14+Causas_2020!P14+Causas_2021!P14+Causas_2022!P14+Causas_2023!P14</f>
        <v>1735.7335</v>
      </c>
      <c r="AE15" s="83">
        <f t="shared" si="15"/>
        <v>5.007155678</v>
      </c>
      <c r="AF15" s="38">
        <f>+'Causas 2010'!M14+'Causas 2009'!M14+'Causas 2008'!M14+'Causas 2007'!M14+'Causas 2006'!M14+'Causas 2005'!M14+'Causas 2004'!M14+'Causas 2003'!M14+'Causas 2011'!M14+'Causas 2012'!M14+'Causas 2013'!M14+'Causas 2014'!M14+'Causas 2015'!M14+'Causas 2016'!M14+'Causas 2017'!P14+'Causas 2018'!P14+Causas_2019!Q14+Causas_2020!Q14+Causas_2021!Q14+Causas_2022!Q14+Causas_2023!Q14</f>
        <v>2.5845</v>
      </c>
      <c r="AG15" s="83">
        <f t="shared" si="16"/>
        <v>0.006594567727</v>
      </c>
      <c r="AH15" s="84">
        <f t="shared" si="17"/>
        <v>48578.2682</v>
      </c>
      <c r="AI15" s="85">
        <f t="shared" si="18"/>
        <v>0.02211946669</v>
      </c>
    </row>
    <row r="16" ht="30.75" customHeight="1">
      <c r="A16" s="82" t="s">
        <v>23</v>
      </c>
      <c r="B16" s="38">
        <f>'Causas 2017'!B15+'Causas 2018'!B15+Causas_2019!B15+Causas_2020!B15+Causas_2021!B15+Causas_2022!B15+Causas_2023!B15</f>
        <v>0.5</v>
      </c>
      <c r="C16" s="83">
        <f t="shared" si="1"/>
        <v>0.366749063</v>
      </c>
      <c r="D16" s="38">
        <f>'Causas 2017'!C15+'Causas 2018'!C15+Causas_2019!C15+Causas_2020!C15+Causas_2021!C15+Causas_2022!C15+Causas_2023!C15</f>
        <v>0</v>
      </c>
      <c r="E16" s="83">
        <f t="shared" si="2"/>
        <v>0</v>
      </c>
      <c r="F16" s="38">
        <f>'Causas 2017'!D15+'Causas 2018'!D15+Causas_2019!D15+Causas_2020!D15+Causas_2021!D15+Causas_2022!D15+Causas_2023!D15</f>
        <v>7</v>
      </c>
      <c r="G16" s="83">
        <f t="shared" si="3"/>
        <v>7.460857146</v>
      </c>
      <c r="H16" s="38">
        <f>+'Causas 2010'!B15+'Causas 2009'!B15+'Causas 2008'!B15+'Causas 2007'!B15+'Causas 2006'!B15+'Causas 2005'!B15+'Causas 2004'!B15+'Causas 2003'!B15+'Causas 2011'!B15+'Causas 2012'!B15+'Causas 2013'!B15+'Causas 2014'!B15+'Causas 2015'!B15+'Causas 2016'!B15+'Causas 2017'!E15+'Causas 2018'!E15+Causas_2019!E15+Causas_2020!E15+Causas_2021!E15+Causas_2022!E15+Causas_2023!E15</f>
        <v>37.91</v>
      </c>
      <c r="I16" s="83">
        <f t="shared" si="4"/>
        <v>5.311722148</v>
      </c>
      <c r="J16" s="38">
        <f>+'Causas 2010'!C15+'Causas 2009'!C15+'Causas 2008'!C15+'Causas 2007'!C15+'Causas 2006'!C15+'Causas 2005'!C15+'Causas 2004'!C15+'Causas 2003'!C15+'Causas 2011'!C15+'Causas 2012'!C15+'Causas 2013'!C15+'Causas 2014'!C15+'Causas 2015'!C15+'Causas 2016'!C15+'Causas 2017'!F15+'Causas 2018'!F15+Causas_2019!F15+Causas_2020!F15+Causas_2021!F15+Causas_2022!F15+Causas_2023!F15</f>
        <v>3059.7163</v>
      </c>
      <c r="K16" s="83">
        <f t="shared" si="5"/>
        <v>17.6528582</v>
      </c>
      <c r="L16" s="38">
        <f>+'Causas 2010'!D15+'Causas 2009'!D15+'Causas 2008'!D15+'Causas 2007'!D15+'Causas 2006'!D15+'Causas 2005'!D15+'Causas 2004'!D15+'Causas 2003'!D15+'Causas 2011'!D15+'Causas 2012'!D15+'Causas 2013'!D15+'Causas 2014'!D15+'Causas 2015'!D15+'Causas 2016'!D15+'Causas 2017'!G15+'Causas 2018'!G15+Causas_2019!G15+Causas_2020!G15+Causas_2021!G15+Causas_2022!G15+Causas_2023!G15</f>
        <v>53319.46</v>
      </c>
      <c r="M16" s="83">
        <f t="shared" si="6"/>
        <v>32.98230759</v>
      </c>
      <c r="N16" s="38">
        <f>+'Causas 2010'!E15+'Causas 2009'!E15+'Causas 2008'!E15+'Causas 2007'!E15+'Causas 2006'!E15+'Causas 2005'!E15+'Causas 2004'!E15+'Causas 2003'!E15+'Causas 2011'!E15+'Causas 2012'!E15+'Causas 2013'!E15+'Causas 2014'!E15+'Causas 2015'!E15+'Causas 2016'!E15+'Causas 2017'!H15+'Causas 2018'!H15+Causas_2019!H15+Causas_2020!H15+Causas_2021!H15+Causas_2022!H15+Causas_2023!H15</f>
        <v>59589.502</v>
      </c>
      <c r="O16" s="83">
        <f t="shared" si="7"/>
        <v>38.98803361</v>
      </c>
      <c r="P16" s="38">
        <f>+'Causas 2010'!F15+'Causas 2009'!F15+'Causas 2008'!F15+'Causas 2007'!F15+'Causas 2006'!F15+'Causas 2005'!F15+'Causas 2004'!F15+'Causas 2003'!F15+'Causas 2011'!F15+'Causas 2012'!F15+'Causas 2013'!F15+'Causas 2014'!F15+'Causas 2015'!F15+'Causas 2016'!F15+'Causas 2017'!I15+'Causas 2018'!I15+Causas_2019!I15+Causas_2020!I15+Causas_2021!I15+Causas_2022!I15+Causas_2023!I15</f>
        <v>48936.0616</v>
      </c>
      <c r="Q16" s="83">
        <f t="shared" si="8"/>
        <v>20.28857147</v>
      </c>
      <c r="R16" s="38">
        <f>+'Causas 2010'!G15+'Causas 2009'!G15+'Causas 2008'!G15+'Causas 2007'!G15+'Causas 2006'!G15+'Causas 2005'!G15+'Causas 2004'!G15+'Causas 2003'!G15+'Causas 2011'!G15+'Causas 2012'!G15+'Causas 2013'!G15+'Causas 2014'!G15+'Causas 2015'!G15+'Causas 2016'!G15+'Causas 2017'!J15+'Causas 2018'!J15+Causas_2019!J15+Causas_2020!J15+Causas_2021!J15+Causas_2022!J15+Causas_2023!J15</f>
        <v>30305.9206</v>
      </c>
      <c r="S16" s="83">
        <f t="shared" si="9"/>
        <v>6.914612454</v>
      </c>
      <c r="T16" s="38">
        <f>+Causas_2019!K15+Causas_2020!K15+Causas_2021!K15+Causas_2022!K15+Causas_2023!K15</f>
        <v>20642.6616</v>
      </c>
      <c r="U16" s="83">
        <f t="shared" si="10"/>
        <v>27.45955595</v>
      </c>
      <c r="V16" s="38">
        <f>+'Causas 2010'!H15+'Causas 2009'!H15+'Causas 2008'!H15+'Causas 2007'!H15+'Causas 2006'!H15+'Causas 2005'!H15+'Causas 2004'!H15+'Causas 2003'!H15+'Causas 2011'!H15+'Causas 2012'!H15+'Causas 2013'!H15+'Causas 2014'!H15+'Causas 2015'!H15+'Causas 2016'!H15+'Causas 2017'!K15+'Causas 2018'!K15+Causas_2019!L15+Causas_2020!L15+Causas_2021!L15+Causas_2022!L15+Causas_2023!L15</f>
        <v>48108.8467</v>
      </c>
      <c r="W16" s="83">
        <f t="shared" si="11"/>
        <v>8.472100264</v>
      </c>
      <c r="X16" s="38">
        <f>+'Causas 2010'!I15+'Causas 2009'!I15+'Causas 2008'!I15+'Causas 2007'!I15+'Causas 2006'!I15+'Causas 2005'!I15+'Causas 2004'!I15+'Causas 2003'!I15+'Causas 2011'!I15+'Causas 2012'!I15+'Causas 2013'!I15+'Causas 2014'!I15+'Causas 2015'!I15+'Causas 2016'!I15+'Causas 2017'!L15+'Causas 2018'!L15+Causas_2019!M15+Causas_2020!M15+Causas_2021!M15+Causas_2022!M15+Causas_2023!M15</f>
        <v>16836.5038</v>
      </c>
      <c r="Y16" s="83">
        <f t="shared" si="12"/>
        <v>3.978345646</v>
      </c>
      <c r="Z16" s="38">
        <f>+'Causas 2010'!J15+'Causas 2009'!J15+'Causas 2008'!J15+'Causas 2007'!J15+'Causas 2006'!J15+'Causas 2005'!J15+'Causas 2004'!J15+'Causas 2003'!J15+'Causas 2011'!J15+'Causas 2012'!J15+'Causas 2013'!J15+'Causas 2014'!J15+'Causas 2015'!J15+'Causas 2016'!J15+'Causas 2017'!M15+'Causas 2018'!M15+Causas_2019!N15+Causas_2020!N15+Causas_2021!N15+Causas_2022!N15+Causas_2023!N15</f>
        <v>1673.8606</v>
      </c>
      <c r="AA16" s="83">
        <f t="shared" si="13"/>
        <v>11.57070506</v>
      </c>
      <c r="AB16" s="38">
        <f>+'Causas 2010'!K15+'Causas 2009'!K15+'Causas 2008'!K15+'Causas 2007'!K15+'Causas 2006'!K15+'Causas 2005'!K15+'Causas 2004'!K15+'Causas 2003'!K15+'Causas 2011'!K15+'Causas 2012'!K15+'Causas 2013'!K15+'Causas 2014'!K15+'Causas 2015'!K15+'Causas 2016'!K15+'Causas 2017'!N15+'Causas 2018'!N15+Causas_2019!O15+Causas_2020!O15+Causas_2021!O15+Causas_2022!O15+Causas_2023!O15</f>
        <v>6892.9116</v>
      </c>
      <c r="AC16" s="83">
        <f t="shared" si="14"/>
        <v>23.54699947</v>
      </c>
      <c r="AD16" s="38">
        <f>+'Causas 2010'!L15+'Causas 2009'!L15+'Causas 2008'!L15+'Causas 2007'!L15+'Causas 2006'!L15+'Causas 2005'!L15+'Causas 2004'!L15+'Causas 2003'!L15+'Causas 2011'!L15+'Causas 2012'!L15+'Causas 2013'!L15+'Causas 2014'!L15+'Causas 2015'!L15+'Causas 2016'!L15+'Causas 2017'!O15+'Causas 2018'!O15+Causas_2019!P15+Causas_2020!P15+Causas_2021!P15+Causas_2022!P15+Causas_2023!P15</f>
        <v>3601.7911</v>
      </c>
      <c r="AE16" s="83">
        <f t="shared" si="15"/>
        <v>10.39026369</v>
      </c>
      <c r="AF16" s="38">
        <f>+'Causas 2010'!M15+'Causas 2009'!M15+'Causas 2008'!M15+'Causas 2007'!M15+'Causas 2006'!M15+'Causas 2005'!M15+'Causas 2004'!M15+'Causas 2003'!M15+'Causas 2011'!M15+'Causas 2012'!M15+'Causas 2013'!M15+'Causas 2014'!M15+'Causas 2015'!M15+'Causas 2016'!M15+'Causas 2017'!P15+'Causas 2018'!P15+Causas_2019!Q15+Causas_2020!Q15+Causas_2021!Q15+Causas_2022!Q15+Causas_2023!Q15</f>
        <v>20680.051</v>
      </c>
      <c r="AG16" s="83">
        <f t="shared" si="16"/>
        <v>52.76687828</v>
      </c>
      <c r="AH16" s="84">
        <f t="shared" si="17"/>
        <v>313692.6969</v>
      </c>
      <c r="AI16" s="85">
        <f t="shared" si="18"/>
        <v>0.1428357868</v>
      </c>
    </row>
    <row r="17" ht="30.0" customHeight="1">
      <c r="A17" s="82" t="s">
        <v>24</v>
      </c>
      <c r="B17" s="38">
        <f>'Causas 2017'!B16+'Causas 2018'!B16+Causas_2019!B16+Causas_2020!B16+Causas_2021!B16+Causas_2022!B16+Causas_2023!B16</f>
        <v>5.001</v>
      </c>
      <c r="C17" s="83">
        <f t="shared" si="1"/>
        <v>3.668224128</v>
      </c>
      <c r="D17" s="38">
        <f>'Causas 2017'!C16+'Causas 2018'!C16+Causas_2019!C16+Causas_2020!C16+Causas_2021!C16+Causas_2022!C16+Causas_2023!C16</f>
        <v>0.83</v>
      </c>
      <c r="E17" s="83">
        <f t="shared" si="2"/>
        <v>0.9577438785</v>
      </c>
      <c r="F17" s="38">
        <f>'Causas 2017'!D16+'Causas 2018'!D16+Causas_2019!D16+Causas_2020!D16+Causas_2021!D16+Causas_2022!D16+Causas_2023!D16</f>
        <v>14.193</v>
      </c>
      <c r="G17" s="83">
        <f t="shared" si="3"/>
        <v>15.12742078</v>
      </c>
      <c r="H17" s="38">
        <f>+'Causas 2010'!B16+'Causas 2009'!B16+'Causas 2008'!B16+'Causas 2007'!B16+'Causas 2006'!B16+'Causas 2005'!B16+'Causas 2004'!B16+'Causas 2003'!B16+'Causas 2011'!B16+'Causas 2012'!B16+'Causas 2013'!B16+'Causas 2014'!B16+'Causas 2015'!B16+'Causas 2016'!B16+'Causas 2017'!E16+'Causas 2018'!E16+Causas_2019!E16+Causas_2020!E16+Causas_2021!E16+Causas_2022!E16+Causas_2023!E16</f>
        <v>43.309</v>
      </c>
      <c r="I17" s="83">
        <f t="shared" si="4"/>
        <v>6.068197692</v>
      </c>
      <c r="J17" s="38">
        <f>+'Causas 2010'!C16+'Causas 2009'!C16+'Causas 2008'!C16+'Causas 2007'!C16+'Causas 2006'!C16+'Causas 2005'!C16+'Causas 2004'!C16+'Causas 2003'!C16+'Causas 2011'!C16+'Causas 2012'!C16+'Causas 2013'!C16+'Causas 2014'!C16+'Causas 2015'!C16+'Causas 2016'!C16+'Causas 2017'!F16+'Causas 2018'!F16+Causas_2019!F16+Causas_2020!F16+Causas_2021!F16+Causas_2022!F16+Causas_2023!F16</f>
        <v>1233.21</v>
      </c>
      <c r="K17" s="83">
        <f t="shared" si="5"/>
        <v>7.114934564</v>
      </c>
      <c r="L17" s="38">
        <f>+'Causas 2010'!D16+'Causas 2009'!D16+'Causas 2008'!D16+'Causas 2007'!D16+'Causas 2006'!D16+'Causas 2005'!D16+'Causas 2004'!D16+'Causas 2003'!D16+'Causas 2011'!D16+'Causas 2012'!D16+'Causas 2013'!D16+'Causas 2014'!D16+'Causas 2015'!D16+'Causas 2016'!D16+'Causas 2017'!G16+'Causas 2018'!G16+Causas_2019!G16+Causas_2020!G16+Causas_2021!G16+Causas_2022!G16+Causas_2023!G16</f>
        <v>4635.802</v>
      </c>
      <c r="M17" s="83">
        <f t="shared" si="6"/>
        <v>2.867610578</v>
      </c>
      <c r="N17" s="38">
        <f>+'Causas 2010'!E16+'Causas 2009'!E16+'Causas 2008'!E16+'Causas 2007'!E16+'Causas 2006'!E16+'Causas 2005'!E16+'Causas 2004'!E16+'Causas 2003'!E16+'Causas 2011'!E16+'Causas 2012'!E16+'Causas 2013'!E16+'Causas 2014'!E16+'Causas 2015'!E16+'Causas 2016'!E16+'Causas 2017'!H16+'Causas 2018'!H16+Causas_2019!H16+Causas_2020!H16+Causas_2021!H16+Causas_2022!H16+Causas_2023!H16</f>
        <v>3334.17</v>
      </c>
      <c r="O17" s="83">
        <f t="shared" si="7"/>
        <v>2.181470354</v>
      </c>
      <c r="P17" s="38">
        <f>+'Causas 2010'!F16+'Causas 2009'!F16+'Causas 2008'!F16+'Causas 2007'!F16+'Causas 2006'!F16+'Causas 2005'!F16+'Causas 2004'!F16+'Causas 2003'!F16+'Causas 2011'!F16+'Causas 2012'!F16+'Causas 2013'!F16+'Causas 2014'!F16+'Causas 2015'!F16+'Causas 2016'!F16+'Causas 2017'!I16+'Causas 2018'!I16+Causas_2019!I16+Causas_2020!I16+Causas_2021!I16+Causas_2022!I16+Causas_2023!I16</f>
        <v>6800.963</v>
      </c>
      <c r="Q17" s="83">
        <f t="shared" si="8"/>
        <v>2.819634834</v>
      </c>
      <c r="R17" s="38">
        <f>+'Causas 2010'!G16+'Causas 2009'!G16+'Causas 2008'!G16+'Causas 2007'!G16+'Causas 2006'!G16+'Causas 2005'!G16+'Causas 2004'!G16+'Causas 2003'!G16+'Causas 2011'!G16+'Causas 2012'!G16+'Causas 2013'!G16+'Causas 2014'!G16+'Causas 2015'!G16+'Causas 2016'!G16+'Causas 2017'!J16+'Causas 2018'!J16+Causas_2019!J16+Causas_2020!J16+Causas_2021!J16+Causas_2022!J16+Causas_2023!J16</f>
        <v>5910.5074</v>
      </c>
      <c r="S17" s="83">
        <f t="shared" si="9"/>
        <v>1.348544023</v>
      </c>
      <c r="T17" s="38">
        <f>+Causas_2019!K16+Causas_2020!K16+Causas_2021!K16+Causas_2022!K16+Causas_2023!K16</f>
        <v>5950.0825</v>
      </c>
      <c r="U17" s="83">
        <f t="shared" si="10"/>
        <v>7.914997906</v>
      </c>
      <c r="V17" s="38">
        <f>+'Causas 2010'!H16+'Causas 2009'!H16+'Causas 2008'!H16+'Causas 2007'!H16+'Causas 2006'!H16+'Causas 2005'!H16+'Causas 2004'!H16+'Causas 2003'!H16+'Causas 2011'!H16+'Causas 2012'!H16+'Causas 2013'!H16+'Causas 2014'!H16+'Causas 2015'!H16+'Causas 2016'!H16+'Causas 2017'!K16+'Causas 2018'!K16+Causas_2019!L16+Causas_2020!L16+Causas_2021!L16+Causas_2022!L16+Causas_2023!L16</f>
        <v>4232.7593</v>
      </c>
      <c r="W17" s="83">
        <f t="shared" si="11"/>
        <v>0.7454005582</v>
      </c>
      <c r="X17" s="38">
        <f>+'Causas 2010'!I16+'Causas 2009'!I16+'Causas 2008'!I16+'Causas 2007'!I16+'Causas 2006'!I16+'Causas 2005'!I16+'Causas 2004'!I16+'Causas 2003'!I16+'Causas 2011'!I16+'Causas 2012'!I16+'Causas 2013'!I16+'Causas 2014'!I16+'Causas 2015'!I16+'Causas 2016'!I16+'Causas 2017'!L16+'Causas 2018'!L16+Causas_2019!M16+Causas_2020!M16+Causas_2021!M16+Causas_2022!M16+Causas_2023!M16</f>
        <v>8005.8392</v>
      </c>
      <c r="Y17" s="83">
        <f t="shared" si="12"/>
        <v>1.891722646</v>
      </c>
      <c r="Z17" s="38">
        <f>+'Causas 2010'!J16+'Causas 2009'!J16+'Causas 2008'!J16+'Causas 2007'!J16+'Causas 2006'!J16+'Causas 2005'!J16+'Causas 2004'!J16+'Causas 2003'!J16+'Causas 2011'!J16+'Causas 2012'!J16+'Causas 2013'!J16+'Causas 2014'!J16+'Causas 2015'!J16+'Causas 2016'!J16+'Causas 2017'!M16+'Causas 2018'!M16+Causas_2019!N16+Causas_2020!N16+Causas_2021!N16+Causas_2022!N16+Causas_2023!N16</f>
        <v>116.6805</v>
      </c>
      <c r="AA17" s="83">
        <f t="shared" si="13"/>
        <v>0.8065639703</v>
      </c>
      <c r="AB17" s="38">
        <f>+'Causas 2010'!K16+'Causas 2009'!K16+'Causas 2008'!K16+'Causas 2007'!K16+'Causas 2006'!K16+'Causas 2005'!K16+'Causas 2004'!K16+'Causas 2003'!K16+'Causas 2011'!K16+'Causas 2012'!K16+'Causas 2013'!K16+'Causas 2014'!K16+'Causas 2015'!K16+'Causas 2016'!K16+'Causas 2017'!N16+'Causas 2018'!N16+Causas_2019!O16+Causas_2020!O16+Causas_2021!O16+Causas_2022!O16+Causas_2023!O16</f>
        <v>215.555</v>
      </c>
      <c r="AC17" s="83">
        <f t="shared" si="14"/>
        <v>0.7363613179</v>
      </c>
      <c r="AD17" s="38">
        <f>+'Causas 2010'!L16+'Causas 2009'!L16+'Causas 2008'!L16+'Causas 2007'!L16+'Causas 2006'!L16+'Causas 2005'!L16+'Causas 2004'!L16+'Causas 2003'!L16+'Causas 2011'!L16+'Causas 2012'!L16+'Causas 2013'!L16+'Causas 2014'!L16+'Causas 2015'!L16+'Causas 2016'!L16+'Causas 2017'!O16+'Causas 2018'!O16+Causas_2019!P16+Causas_2020!P16+Causas_2021!P16+Causas_2022!P16+Causas_2023!P16</f>
        <v>15191.3699</v>
      </c>
      <c r="AE17" s="83">
        <f t="shared" si="15"/>
        <v>43.82329087</v>
      </c>
      <c r="AF17" s="38">
        <f>+'Causas 2010'!M16+'Causas 2009'!M16+'Causas 2008'!M16+'Causas 2007'!M16+'Causas 2006'!M16+'Causas 2005'!M16+'Causas 2004'!M16+'Causas 2003'!M16+'Causas 2011'!M16+'Causas 2012'!M16+'Causas 2013'!M16+'Causas 2014'!M16+'Causas 2015'!M16+'Causas 2016'!M16+'Causas 2017'!P16+'Causas 2018'!P16+Causas_2019!Q16+Causas_2020!Q16+Causas_2021!Q16+Causas_2022!Q16+Causas_2023!Q16</f>
        <v>31.938</v>
      </c>
      <c r="AG17" s="83">
        <f t="shared" si="16"/>
        <v>0.08149247593</v>
      </c>
      <c r="AH17" s="84">
        <f t="shared" si="17"/>
        <v>55722.2098</v>
      </c>
      <c r="AI17" s="85">
        <f t="shared" si="18"/>
        <v>0.02537236525</v>
      </c>
    </row>
    <row r="18" ht="30.0" customHeight="1">
      <c r="A18" s="82" t="s">
        <v>25</v>
      </c>
      <c r="B18" s="38">
        <f>'Causas 2017'!B17+'Causas 2018'!B17+Causas_2019!B17+Causas_2020!B17+Causas_2021!B17+Causas_2022!B17+Causas_2023!B17</f>
        <v>0.8</v>
      </c>
      <c r="C18" s="83">
        <f t="shared" si="1"/>
        <v>0.5867985007</v>
      </c>
      <c r="D18" s="38">
        <f>'Causas 2017'!C17+'Causas 2018'!C17+Causas_2019!C17+Causas_2020!C17+Causas_2021!C17+Causas_2022!C17+Causas_2023!C17</f>
        <v>0</v>
      </c>
      <c r="E18" s="83">
        <f t="shared" si="2"/>
        <v>0</v>
      </c>
      <c r="F18" s="38">
        <f>'Causas 2017'!D17+'Causas 2018'!D17+Causas_2019!D17+Causas_2020!D17+Causas_2021!D17+Causas_2022!D17+Causas_2023!D17</f>
        <v>0</v>
      </c>
      <c r="G18" s="83">
        <f t="shared" si="3"/>
        <v>0</v>
      </c>
      <c r="H18" s="38">
        <f>+'Causas 2010'!B17+'Causas 2009'!B17+'Causas 2008'!B17+'Causas 2007'!B17+'Causas 2006'!B17+'Causas 2005'!B17+'Causas 2004'!B17+'Causas 2003'!B17+'Causas 2011'!B17+'Causas 2012'!B17+'Causas 2013'!B17+'Causas 2014'!B17+'Causas 2015'!B17+'Causas 2016'!B17+'Causas 2017'!E17+'Causas 2018'!E17+Causas_2019!E17+Causas_2020!E17+Causas_2021!E17+Causas_2022!E17+Causas_2023!E17</f>
        <v>1.83</v>
      </c>
      <c r="I18" s="83">
        <f t="shared" si="4"/>
        <v>0.2564086397</v>
      </c>
      <c r="J18" s="38">
        <f>+'Causas 2010'!C17+'Causas 2009'!C17+'Causas 2008'!C17+'Causas 2007'!C17+'Causas 2006'!C17+'Causas 2005'!C17+'Causas 2004'!C17+'Causas 2003'!C17+'Causas 2011'!C17+'Causas 2012'!C17+'Causas 2013'!C17+'Causas 2014'!C17+'Causas 2015'!C17+'Causas 2016'!C17+'Causas 2017'!F17+'Causas 2018'!F17+Causas_2019!F17+Causas_2020!F17+Causas_2021!F17+Causas_2022!F17+Causas_2023!F17</f>
        <v>3523.83</v>
      </c>
      <c r="K18" s="83">
        <f t="shared" si="5"/>
        <v>20.33053565</v>
      </c>
      <c r="L18" s="38">
        <f>+'Causas 2010'!D17+'Causas 2009'!D17+'Causas 2008'!D17+'Causas 2007'!D17+'Causas 2006'!D17+'Causas 2005'!D17+'Causas 2004'!D17+'Causas 2003'!D17+'Causas 2011'!D17+'Causas 2012'!D17+'Causas 2013'!D17+'Causas 2014'!D17+'Causas 2015'!D17+'Causas 2016'!D17+'Causas 2017'!G17+'Causas 2018'!G17+Causas_2019!G17+Causas_2020!G17+Causas_2021!G17+Causas_2022!G17+Causas_2023!G17</f>
        <v>6304.15</v>
      </c>
      <c r="M18" s="83">
        <f t="shared" si="6"/>
        <v>3.899615907</v>
      </c>
      <c r="N18" s="38">
        <f>+'Causas 2010'!E17+'Causas 2009'!E17+'Causas 2008'!E17+'Causas 2007'!E17+'Causas 2006'!E17+'Causas 2005'!E17+'Causas 2004'!E17+'Causas 2003'!E17+'Causas 2011'!E17+'Causas 2012'!E17+'Causas 2013'!E17+'Causas 2014'!E17+'Causas 2015'!E17+'Causas 2016'!E17+'Causas 2017'!H17+'Causas 2018'!H17+Causas_2019!H17+Causas_2020!H17+Causas_2021!H17+Causas_2022!H17+Causas_2023!H17</f>
        <v>8479.82</v>
      </c>
      <c r="O18" s="83">
        <f t="shared" si="7"/>
        <v>5.548150195</v>
      </c>
      <c r="P18" s="38">
        <f>+'Causas 2010'!F17+'Causas 2009'!F17+'Causas 2008'!F17+'Causas 2007'!F17+'Causas 2006'!F17+'Causas 2005'!F17+'Causas 2004'!F17+'Causas 2003'!F17+'Causas 2011'!F17+'Causas 2012'!F17+'Causas 2013'!F17+'Causas 2014'!F17+'Causas 2015'!F17+'Causas 2016'!F17+'Causas 2017'!I17+'Causas 2018'!I17+Causas_2019!I17+Causas_2020!I17+Causas_2021!I17+Causas_2022!I17+Causas_2023!I17</f>
        <v>87981.911</v>
      </c>
      <c r="Q18" s="83">
        <f t="shared" si="8"/>
        <v>36.47672557</v>
      </c>
      <c r="R18" s="38">
        <f>+'Causas 2010'!G17+'Causas 2009'!G17+'Causas 2008'!G17+'Causas 2007'!G17+'Causas 2006'!G17+'Causas 2005'!G17+'Causas 2004'!G17+'Causas 2003'!G17+'Causas 2011'!G17+'Causas 2012'!G17+'Causas 2013'!G17+'Causas 2014'!G17+'Causas 2015'!G17+'Causas 2016'!G17+'Causas 2017'!J17+'Causas 2018'!J17+Causas_2019!J17+Causas_2020!J17+Causas_2021!J17+Causas_2022!J17+Causas_2023!J17</f>
        <v>40389.9298</v>
      </c>
      <c r="S18" s="83">
        <f t="shared" si="9"/>
        <v>9.215384521</v>
      </c>
      <c r="T18" s="38">
        <f>+Causas_2019!K17+Causas_2020!K17+Causas_2021!K17+Causas_2022!K17+Causas_2023!K17</f>
        <v>4735.5426</v>
      </c>
      <c r="U18" s="83">
        <f t="shared" si="10"/>
        <v>6.299376481</v>
      </c>
      <c r="V18" s="38">
        <f>+'Causas 2010'!H17+'Causas 2009'!H17+'Causas 2008'!H17+'Causas 2007'!H17+'Causas 2006'!H17+'Causas 2005'!H17+'Causas 2004'!H17+'Causas 2003'!H17+'Causas 2011'!H17+'Causas 2012'!H17+'Causas 2013'!H17+'Causas 2014'!H17+'Causas 2015'!H17+'Causas 2016'!H17+'Causas 2017'!K17+'Causas 2018'!K17+Causas_2019!L17+Causas_2020!L17+Causas_2021!L17+Causas_2022!L17+Causas_2023!L17</f>
        <v>113774.8643</v>
      </c>
      <c r="W18" s="83">
        <f t="shared" si="11"/>
        <v>20.03606663</v>
      </c>
      <c r="X18" s="38">
        <f>+'Causas 2010'!I17+'Causas 2009'!I17+'Causas 2008'!I17+'Causas 2007'!I17+'Causas 2006'!I17+'Causas 2005'!I17+'Causas 2004'!I17+'Causas 2003'!I17+'Causas 2011'!I17+'Causas 2012'!I17+'Causas 2013'!I17+'Causas 2014'!I17+'Causas 2015'!I17+'Causas 2016'!I17+'Causas 2017'!L17+'Causas 2018'!L17+Causas_2019!M17+Causas_2020!M17+Causas_2021!M17+Causas_2022!M17+Causas_2023!M17</f>
        <v>9964.247</v>
      </c>
      <c r="Y18" s="83">
        <f t="shared" si="12"/>
        <v>2.354480428</v>
      </c>
      <c r="Z18" s="38">
        <f>+'Causas 2010'!J17+'Causas 2009'!J17+'Causas 2008'!J17+'Causas 2007'!J17+'Causas 2006'!J17+'Causas 2005'!J17+'Causas 2004'!J17+'Causas 2003'!J17+'Causas 2011'!J17+'Causas 2012'!J17+'Causas 2013'!J17+'Causas 2014'!J17+'Causas 2015'!J17+'Causas 2016'!J17+'Causas 2017'!M17+'Causas 2018'!M17+Causas_2019!N17+Causas_2020!N17+Causas_2021!N17+Causas_2022!N17+Causas_2023!N17</f>
        <v>3945.4555</v>
      </c>
      <c r="AA18" s="83">
        <f t="shared" si="13"/>
        <v>27.27329976</v>
      </c>
      <c r="AB18" s="38">
        <f>+'Causas 2010'!K17+'Causas 2009'!K17+'Causas 2008'!K17+'Causas 2007'!K17+'Causas 2006'!K17+'Causas 2005'!K17+'Causas 2004'!K17+'Causas 2003'!K17+'Causas 2011'!K17+'Causas 2012'!K17+'Causas 2013'!K17+'Causas 2014'!K17+'Causas 2015'!K17+'Causas 2016'!K17+'Causas 2017'!N17+'Causas 2018'!N17+Causas_2019!O17+Causas_2020!O17+Causas_2021!O17+Causas_2022!O17+Causas_2023!O17</f>
        <v>597.681</v>
      </c>
      <c r="AC18" s="83">
        <f t="shared" si="14"/>
        <v>2.041748829</v>
      </c>
      <c r="AD18" s="38">
        <f>+'Causas 2010'!L17+'Causas 2009'!L17+'Causas 2008'!L17+'Causas 2007'!L17+'Causas 2006'!L17+'Causas 2005'!L17+'Causas 2004'!L17+'Causas 2003'!L17+'Causas 2011'!L17+'Causas 2012'!L17+'Causas 2013'!L17+'Causas 2014'!L17+'Causas 2015'!L17+'Causas 2016'!L17+'Causas 2017'!O17+'Causas 2018'!O17+Causas_2019!P17+Causas_2020!P17+Causas_2021!P17+Causas_2022!P17+Causas_2023!P17</f>
        <v>103.5295</v>
      </c>
      <c r="AE18" s="83">
        <f t="shared" si="15"/>
        <v>0.2986566335</v>
      </c>
      <c r="AF18" s="38">
        <f>+'Causas 2010'!M17+'Causas 2009'!M17+'Causas 2008'!M17+'Causas 2007'!M17+'Causas 2006'!M17+'Causas 2005'!M17+'Causas 2004'!M17+'Causas 2003'!M17+'Causas 2011'!M17+'Causas 2012'!M17+'Causas 2013'!M17+'Causas 2014'!M17+'Causas 2015'!M17+'Causas 2016'!M17+'Causas 2017'!P17+'Causas 2018'!P17+Causas_2019!Q17+Causas_2020!Q17+Causas_2021!Q17+Causas_2022!Q17+Causas_2023!Q17</f>
        <v>1.14</v>
      </c>
      <c r="AG18" s="83">
        <f t="shared" si="16"/>
        <v>0.002908805265</v>
      </c>
      <c r="AH18" s="84">
        <f t="shared" si="17"/>
        <v>279804.7307</v>
      </c>
      <c r="AI18" s="85">
        <f t="shared" si="18"/>
        <v>0.1274053533</v>
      </c>
    </row>
    <row r="19" ht="30.0" customHeight="1">
      <c r="A19" s="82" t="s">
        <v>26</v>
      </c>
      <c r="B19" s="38">
        <f>'Causas 2017'!B18+'Causas 2018'!B18+Causas_2019!B18+Causas_2020!B18+Causas_2021!B18+Causas_2022!B18+Causas_2023!B18</f>
        <v>0.2</v>
      </c>
      <c r="C19" s="83">
        <f t="shared" si="1"/>
        <v>0.1466996252</v>
      </c>
      <c r="D19" s="38">
        <f>'Causas 2017'!C18+'Causas 2018'!C18+Causas_2019!C18+Causas_2020!C18+Causas_2021!C18+Causas_2022!C18+Causas_2023!C18</f>
        <v>46.7</v>
      </c>
      <c r="E19" s="83">
        <f t="shared" si="2"/>
        <v>53.88751702</v>
      </c>
      <c r="F19" s="38">
        <f>'Causas 2017'!D18+'Causas 2018'!D18+Causas_2019!D18+Causas_2020!D18+Causas_2021!D18+Causas_2022!D18+Causas_2023!D18</f>
        <v>0</v>
      </c>
      <c r="G19" s="83">
        <f t="shared" si="3"/>
        <v>0</v>
      </c>
      <c r="H19" s="38">
        <f>+'Causas 2010'!B18+'Causas 2009'!B18+'Causas 2008'!B18+'Causas 2007'!B18+'Causas 2006'!B18+'Causas 2005'!B18+'Causas 2004'!B18+'Causas 2003'!B18+'Causas 2011'!B18+'Causas 2012'!B18+'Causas 2013'!B18+'Causas 2014'!B18+'Causas 2015'!B18+'Causas 2016'!B18+'Causas 2017'!E18+'Causas 2018'!E18+Causas_2019!E18+Causas_2020!E18+Causas_2021!E18+Causas_2022!E18+Causas_2023!E18</f>
        <v>8.3</v>
      </c>
      <c r="I19" s="83">
        <f t="shared" si="4"/>
        <v>1.162946289</v>
      </c>
      <c r="J19" s="38">
        <f>+'Causas 2010'!C18+'Causas 2009'!C18+'Causas 2008'!C18+'Causas 2007'!C18+'Causas 2006'!C18+'Causas 2005'!C18+'Causas 2004'!C18+'Causas 2003'!C18+'Causas 2011'!C18+'Causas 2012'!C18+'Causas 2013'!C18+'Causas 2014'!C18+'Causas 2015'!C18+'Causas 2016'!C18+'Causas 2017'!F18+'Causas 2018'!F18+Causas_2019!F18+Causas_2020!F18+Causas_2021!F18+Causas_2022!F18+Causas_2023!F18</f>
        <v>123.9932</v>
      </c>
      <c r="K19" s="83">
        <f t="shared" si="5"/>
        <v>0.7153716759</v>
      </c>
      <c r="L19" s="38">
        <f>+'Causas 2010'!D18+'Causas 2009'!D18+'Causas 2008'!D18+'Causas 2007'!D18+'Causas 2006'!D18+'Causas 2005'!D18+'Causas 2004'!D18+'Causas 2003'!D18+'Causas 2011'!D18+'Causas 2012'!D18+'Causas 2013'!D18+'Causas 2014'!D18+'Causas 2015'!D18+'Causas 2016'!D18+'Causas 2017'!G18+'Causas 2018'!G18+Causas_2019!G18+Causas_2020!G18+Causas_2021!G18+Causas_2022!G18+Causas_2023!G18</f>
        <v>2261.13</v>
      </c>
      <c r="M19" s="83">
        <f t="shared" si="6"/>
        <v>1.39868793</v>
      </c>
      <c r="N19" s="38">
        <f>+'Causas 2010'!E18+'Causas 2009'!E18+'Causas 2008'!E18+'Causas 2007'!E18+'Causas 2006'!E18+'Causas 2005'!E18+'Causas 2004'!E18+'Causas 2003'!E18+'Causas 2011'!E18+'Causas 2012'!E18+'Causas 2013'!E18+'Causas 2014'!E18+'Causas 2015'!E18+'Causas 2016'!E18+'Causas 2017'!H18+'Causas 2018'!H18+Causas_2019!H18+Causas_2020!H18+Causas_2021!H18+Causas_2022!H18+Causas_2023!H18</f>
        <v>30914.495</v>
      </c>
      <c r="O19" s="83">
        <f t="shared" si="7"/>
        <v>20.22663942</v>
      </c>
      <c r="P19" s="38">
        <f>+'Causas 2010'!F18+'Causas 2009'!F18+'Causas 2008'!F18+'Causas 2007'!F18+'Causas 2006'!F18+'Causas 2005'!F18+'Causas 2004'!F18+'Causas 2003'!F18+'Causas 2011'!F18+'Causas 2012'!F18+'Causas 2013'!F18+'Causas 2014'!F18+'Causas 2015'!F18+'Causas 2016'!F18+'Causas 2017'!I18+'Causas 2018'!I18+Causas_2019!I18+Causas_2020!I18+Causas_2021!I18+Causas_2022!I18+Causas_2023!I18</f>
        <v>17839.77</v>
      </c>
      <c r="Q19" s="83">
        <f t="shared" si="8"/>
        <v>7.396252107</v>
      </c>
      <c r="R19" s="38">
        <f>+'Causas 2010'!G18+'Causas 2009'!G18+'Causas 2008'!G18+'Causas 2007'!G18+'Causas 2006'!G18+'Causas 2005'!G18+'Causas 2004'!G18+'Causas 2003'!G18+'Causas 2011'!G18+'Causas 2012'!G18+'Causas 2013'!G18+'Causas 2014'!G18+'Causas 2015'!G18+'Causas 2016'!G18+'Causas 2017'!J18+'Causas 2018'!J18+Causas_2019!J18+Causas_2020!J18+Causas_2021!J18+Causas_2022!J18+Causas_2023!J18</f>
        <v>1676.713</v>
      </c>
      <c r="S19" s="83">
        <f t="shared" si="9"/>
        <v>0.382559591</v>
      </c>
      <c r="T19" s="38">
        <f>+Causas_2019!K18+Causas_2020!K18+Causas_2021!K18+Causas_2022!K18+Causas_2023!K18</f>
        <v>6826.181</v>
      </c>
      <c r="U19" s="83">
        <f t="shared" si="10"/>
        <v>9.080413308</v>
      </c>
      <c r="V19" s="38">
        <f>+'Causas 2010'!H18+'Causas 2009'!H18+'Causas 2008'!H18+'Causas 2007'!H18+'Causas 2006'!H18+'Causas 2005'!H18+'Causas 2004'!H18+'Causas 2003'!H18+'Causas 2011'!H18+'Causas 2012'!H18+'Causas 2013'!H18+'Causas 2014'!H18+'Causas 2015'!H18+'Causas 2016'!H18+'Causas 2017'!K18+'Causas 2018'!K18+Causas_2019!L18+Causas_2020!L18+Causas_2021!L18+Causas_2022!L18+Causas_2023!L18</f>
        <v>36115.0205</v>
      </c>
      <c r="W19" s="83">
        <f t="shared" si="11"/>
        <v>6.359954472</v>
      </c>
      <c r="X19" s="38">
        <f>+'Causas 2010'!I18+'Causas 2009'!I18+'Causas 2008'!I18+'Causas 2007'!I18+'Causas 2006'!I18+'Causas 2005'!I18+'Causas 2004'!I18+'Causas 2003'!I18+'Causas 2011'!I18+'Causas 2012'!I18+'Causas 2013'!I18+'Causas 2014'!I18+'Causas 2015'!I18+'Causas 2016'!I18+'Causas 2017'!L18+'Causas 2018'!L18+Causas_2019!M18+Causas_2020!M18+Causas_2021!M18+Causas_2022!M18+Causas_2023!M18</f>
        <v>16967.368</v>
      </c>
      <c r="Y19" s="83">
        <f t="shared" si="12"/>
        <v>4.009267922</v>
      </c>
      <c r="Z19" s="38">
        <f>+'Causas 2010'!J18+'Causas 2009'!J18+'Causas 2008'!J18+'Causas 2007'!J18+'Causas 2006'!J18+'Causas 2005'!J18+'Causas 2004'!J18+'Causas 2003'!J18+'Causas 2011'!J18+'Causas 2012'!J18+'Causas 2013'!J18+'Causas 2014'!J18+'Causas 2015'!J18+'Causas 2016'!J18+'Causas 2017'!M18+'Causas 2018'!M18+Causas_2019!N18+Causas_2020!N18+Causas_2021!N18+Causas_2022!N18+Causas_2023!N18</f>
        <v>15.8145</v>
      </c>
      <c r="AA19" s="83">
        <f t="shared" si="13"/>
        <v>0.1093190885</v>
      </c>
      <c r="AB19" s="38">
        <f>+'Causas 2010'!K18+'Causas 2009'!K18+'Causas 2008'!K18+'Causas 2007'!K18+'Causas 2006'!K18+'Causas 2005'!K18+'Causas 2004'!K18+'Causas 2003'!K18+'Causas 2011'!K18+'Causas 2012'!K18+'Causas 2013'!K18+'Causas 2014'!K18+'Causas 2015'!K18+'Causas 2016'!K18+'Causas 2017'!N18+'Causas 2018'!N18+Causas_2019!O18+Causas_2020!O18+Causas_2021!O18+Causas_2022!O18+Causas_2023!O18</f>
        <v>184.75</v>
      </c>
      <c r="AC19" s="83">
        <f t="shared" si="14"/>
        <v>0.6311278026</v>
      </c>
      <c r="AD19" s="38">
        <f>+'Causas 2010'!L18+'Causas 2009'!L18+'Causas 2008'!L18+'Causas 2007'!L18+'Causas 2006'!L18+'Causas 2005'!L18+'Causas 2004'!L18+'Causas 2003'!L18+'Causas 2011'!L18+'Causas 2012'!L18+'Causas 2013'!L18+'Causas 2014'!L18+'Causas 2015'!L18+'Causas 2016'!L18+'Causas 2017'!O18+'Causas 2018'!O18+Causas_2019!P18+Causas_2020!P18+Causas_2021!P18+Causas_2022!P18+Causas_2023!P18</f>
        <v>159.1241</v>
      </c>
      <c r="AE19" s="83">
        <f t="shared" si="15"/>
        <v>0.4590331066</v>
      </c>
      <c r="AF19" s="38">
        <f>+'Causas 2010'!M18+'Causas 2009'!M18+'Causas 2008'!M18+'Causas 2007'!M18+'Causas 2006'!M18+'Causas 2005'!M18+'Causas 2004'!M18+'Causas 2003'!M18+'Causas 2011'!M18+'Causas 2012'!M18+'Causas 2013'!M18+'Causas 2014'!M18+'Causas 2015'!M18+'Causas 2016'!M18+'Causas 2017'!P18+'Causas 2018'!P18+Causas_2019!Q18+Causas_2020!Q18+Causas_2021!Q18+Causas_2022!Q18+Causas_2023!Q18</f>
        <v>521.016</v>
      </c>
      <c r="AG19" s="83">
        <f t="shared" si="16"/>
        <v>1.329415863</v>
      </c>
      <c r="AH19" s="84">
        <f t="shared" si="17"/>
        <v>113660.5753</v>
      </c>
      <c r="AI19" s="85">
        <f t="shared" si="18"/>
        <v>0.05175382744</v>
      </c>
    </row>
    <row r="20" ht="30.0" customHeight="1">
      <c r="A20" s="82" t="s">
        <v>27</v>
      </c>
      <c r="B20" s="38">
        <f>'Causas 2017'!B19+'Causas 2018'!B19+Causas_2019!B19+Causas_2020!B19+Causas_2021!B19+Causas_2022!B19+Causas_2023!B19</f>
        <v>3.217</v>
      </c>
      <c r="C20" s="83">
        <f t="shared" si="1"/>
        <v>2.359663471</v>
      </c>
      <c r="D20" s="38">
        <f>'Causas 2017'!C19+'Causas 2018'!C19+Causas_2019!C19+Causas_2020!C19+Causas_2021!C19+Causas_2022!C19+Causas_2023!C19</f>
        <v>1.036</v>
      </c>
      <c r="E20" s="83">
        <f t="shared" si="2"/>
        <v>1.195448986</v>
      </c>
      <c r="F20" s="38">
        <f>'Causas 2017'!D19+'Causas 2018'!D19+Causas_2019!D19+Causas_2020!D19+Causas_2021!D19+Causas_2022!D19+Causas_2023!D19</f>
        <v>0.1</v>
      </c>
      <c r="G20" s="83">
        <f t="shared" si="3"/>
        <v>0.1065836735</v>
      </c>
      <c r="H20" s="38">
        <f>+'Causas 2010'!B19+'Causas 2009'!B19+'Causas 2008'!B19+'Causas 2007'!B19+'Causas 2006'!B19+'Causas 2005'!B19+'Causas 2004'!B19+'Causas 2003'!B19+'Causas 2011'!B19+'Causas 2012'!B19+'Causas 2013'!B19+'Causas 2014'!B19+'Causas 2015'!B19+'Causas 2016'!B19+'Causas 2017'!E19+'Causas 2018'!E19+Causas_2019!E19+Causas_2020!E19+Causas_2021!E19+Causas_2022!E19+Causas_2023!E19</f>
        <v>34.1525</v>
      </c>
      <c r="I20" s="83">
        <f t="shared" si="4"/>
        <v>4.785243753</v>
      </c>
      <c r="J20" s="38">
        <f>+'Causas 2010'!C19+'Causas 2009'!C19+'Causas 2008'!C19+'Causas 2007'!C19+'Causas 2006'!C19+'Causas 2005'!C19+'Causas 2004'!C19+'Causas 2003'!C19+'Causas 2011'!C19+'Causas 2012'!C19+'Causas 2013'!C19+'Causas 2014'!C19+'Causas 2015'!C19+'Causas 2016'!C19+'Causas 2017'!F19+'Causas 2018'!F19+Causas_2019!F19+Causas_2020!F19+Causas_2021!F19+Causas_2022!F19+Causas_2023!F19</f>
        <v>4084.3576</v>
      </c>
      <c r="K20" s="83">
        <f t="shared" si="5"/>
        <v>23.56446758</v>
      </c>
      <c r="L20" s="38">
        <f>+'Causas 2010'!D19+'Causas 2009'!D19+'Causas 2008'!D19+'Causas 2007'!D19+'Causas 2006'!D19+'Causas 2005'!D19+'Causas 2004'!D19+'Causas 2003'!D19+'Causas 2011'!D19+'Causas 2012'!D19+'Causas 2013'!D19+'Causas 2014'!D19+'Causas 2015'!D19+'Causas 2016'!D19+'Causas 2017'!G19+'Causas 2018'!G19+Causas_2019!G19+Causas_2020!G19+Causas_2021!G19+Causas_2022!G19+Causas_2023!G19</f>
        <v>59370.996</v>
      </c>
      <c r="M20" s="83">
        <f t="shared" si="6"/>
        <v>36.72566174</v>
      </c>
      <c r="N20" s="38">
        <f>+'Causas 2010'!E19+'Causas 2009'!E19+'Causas 2008'!E19+'Causas 2007'!E19+'Causas 2006'!E19+'Causas 2005'!E19+'Causas 2004'!E19+'Causas 2003'!E19+'Causas 2011'!E19+'Causas 2012'!E19+'Causas 2013'!E19+'Causas 2014'!E19+'Causas 2015'!E19+'Causas 2016'!E19+'Causas 2017'!H19+'Causas 2018'!H19+Causas_2019!H19+Causas_2020!H19+Causas_2021!H19+Causas_2022!H19+Causas_2023!H19</f>
        <v>12762.42</v>
      </c>
      <c r="O20" s="83">
        <f t="shared" si="7"/>
        <v>8.350156373</v>
      </c>
      <c r="P20" s="38">
        <f>+'Causas 2010'!F19+'Causas 2009'!F19+'Causas 2008'!F19+'Causas 2007'!F19+'Causas 2006'!F19+'Causas 2005'!F19+'Causas 2004'!F19+'Causas 2003'!F19+'Causas 2011'!F19+'Causas 2012'!F19+'Causas 2013'!F19+'Causas 2014'!F19+'Causas 2015'!F19+'Causas 2016'!F19+'Causas 2017'!I19+'Causas 2018'!I19+Causas_2019!I19+Causas_2020!I19+Causas_2021!I19+Causas_2022!I19+Causas_2023!I19</f>
        <v>33250.254</v>
      </c>
      <c r="Q20" s="83">
        <f t="shared" si="8"/>
        <v>13.78533811</v>
      </c>
      <c r="R20" s="38">
        <f>+'Causas 2010'!G19+'Causas 2009'!G19+'Causas 2008'!G19+'Causas 2007'!G19+'Causas 2006'!G19+'Causas 2005'!G19+'Causas 2004'!G19+'Causas 2003'!G19+'Causas 2011'!G19+'Causas 2012'!G19+'Causas 2013'!G19+'Causas 2014'!G19+'Causas 2015'!G19+'Causas 2016'!G19+'Causas 2017'!J19+'Causas 2018'!J19+Causas_2019!J19+Causas_2020!J19+Causas_2021!J19+Causas_2022!J19+Causas_2023!J19</f>
        <v>130423.5074</v>
      </c>
      <c r="S20" s="83">
        <f t="shared" si="9"/>
        <v>29.75748602</v>
      </c>
      <c r="T20" s="38">
        <f>+Causas_2019!K19+Causas_2020!K19+Causas_2021!K19+Causas_2022!K19+Causas_2023!K19</f>
        <v>8480.0841</v>
      </c>
      <c r="U20" s="83">
        <f t="shared" si="10"/>
        <v>11.28049029</v>
      </c>
      <c r="V20" s="38">
        <f>+'Causas 2010'!H19+'Causas 2009'!H19+'Causas 2008'!H19+'Causas 2007'!H19+'Causas 2006'!H19+'Causas 2005'!H19+'Causas 2004'!H19+'Causas 2003'!H19+'Causas 2011'!H19+'Causas 2012'!H19+'Causas 2013'!H19+'Causas 2014'!H19+'Causas 2015'!H19+'Causas 2016'!H19+'Causas 2017'!K19+'Causas 2018'!K19+Causas_2019!L19+Causas_2020!L19+Causas_2021!L19+Causas_2022!L19+Causas_2023!L19</f>
        <v>236752.9058</v>
      </c>
      <c r="W20" s="83">
        <f t="shared" si="11"/>
        <v>41.69283808</v>
      </c>
      <c r="X20" s="38">
        <f>+'Causas 2010'!I19+'Causas 2009'!I19+'Causas 2008'!I19+'Causas 2007'!I19+'Causas 2006'!I19+'Causas 2005'!I19+'Causas 2004'!I19+'Causas 2003'!I19+'Causas 2011'!I19+'Causas 2012'!I19+'Causas 2013'!I19+'Causas 2014'!I19+'Causas 2015'!I19+'Causas 2016'!I19+'Causas 2017'!L19+'Causas 2018'!L19+Causas_2019!M19+Causas_2020!M19+Causas_2021!M19+Causas_2022!M19+Causas_2023!M19</f>
        <v>238644.7799</v>
      </c>
      <c r="Y20" s="83">
        <f t="shared" si="12"/>
        <v>56.39005772</v>
      </c>
      <c r="Z20" s="38">
        <f>+'Causas 2010'!J19+'Causas 2009'!J19+'Causas 2008'!J19+'Causas 2007'!J19+'Causas 2006'!J19+'Causas 2005'!J19+'Causas 2004'!J19+'Causas 2003'!J19+'Causas 2011'!J19+'Causas 2012'!J19+'Causas 2013'!J19+'Causas 2014'!J19+'Causas 2015'!J19+'Causas 2016'!J19+'Causas 2017'!M19+'Causas 2018'!M19+Causas_2019!N19+Causas_2020!N19+Causas_2021!N19+Causas_2022!N19+Causas_2023!N19</f>
        <v>1030.6211</v>
      </c>
      <c r="AA20" s="83">
        <f t="shared" si="13"/>
        <v>7.124256806</v>
      </c>
      <c r="AB20" s="38">
        <f>+'Causas 2010'!K19+'Causas 2009'!K19+'Causas 2008'!K19+'Causas 2007'!K19+'Causas 2006'!K19+'Causas 2005'!K19+'Causas 2004'!K19+'Causas 2003'!K19+'Causas 2011'!K19+'Causas 2012'!K19+'Causas 2013'!K19+'Causas 2014'!K19+'Causas 2015'!K19+'Causas 2016'!K19+'Causas 2017'!N19+'Causas 2018'!N19+Causas_2019!O19+Causas_2020!O19+Causas_2021!O19+Causas_2022!O19+Causas_2023!O19</f>
        <v>3380.962</v>
      </c>
      <c r="AC20" s="83">
        <f t="shared" si="14"/>
        <v>11.54976518</v>
      </c>
      <c r="AD20" s="38">
        <f>+'Causas 2010'!L19+'Causas 2009'!L19+'Causas 2008'!L19+'Causas 2007'!L19+'Causas 2006'!L19+'Causas 2005'!L19+'Causas 2004'!L19+'Causas 2003'!L19+'Causas 2011'!L19+'Causas 2012'!L19+'Causas 2013'!L19+'Causas 2014'!L19+'Causas 2015'!L19+'Causas 2016'!L19+'Causas 2017'!O19+'Causas 2018'!O19+Causas_2019!P19+Causas_2020!P19+Causas_2021!P19+Causas_2022!P19+Causas_2023!P19</f>
        <v>18.7101</v>
      </c>
      <c r="AE20" s="83">
        <f t="shared" si="15"/>
        <v>0.05397394442</v>
      </c>
      <c r="AF20" s="38">
        <f>+'Causas 2010'!M19+'Causas 2009'!M19+'Causas 2008'!M19+'Causas 2007'!M19+'Causas 2006'!M19+'Causas 2005'!M19+'Causas 2004'!M19+'Causas 2003'!M19+'Causas 2011'!M19+'Causas 2012'!M19+'Causas 2013'!M19+'Causas 2014'!M19+'Causas 2015'!M19+'Causas 2016'!M19+'Causas 2017'!P19+'Causas 2018'!P19+Causas_2019!Q19+Causas_2020!Q19+Causas_2021!Q19+Causas_2022!Q19+Causas_2023!Q19</f>
        <v>4.09</v>
      </c>
      <c r="AG20" s="83">
        <f t="shared" si="16"/>
        <v>0.01043597679</v>
      </c>
      <c r="AH20" s="84">
        <f t="shared" si="17"/>
        <v>728242.1935</v>
      </c>
      <c r="AI20" s="85">
        <f t="shared" si="18"/>
        <v>0.3315953726</v>
      </c>
    </row>
    <row r="21" ht="30.0" customHeight="1">
      <c r="A21" s="82" t="s">
        <v>28</v>
      </c>
      <c r="B21" s="38">
        <f>'Causas 2017'!B20+'Causas 2018'!B20+Causas_2019!B20+Causas_2020!B20+Causas_2021!B20+Causas_2022!B20+Causas_2023!B20</f>
        <v>0</v>
      </c>
      <c r="C21" s="83">
        <f t="shared" si="1"/>
        <v>0</v>
      </c>
      <c r="D21" s="38">
        <f>'Causas 2017'!C20+'Causas 2018'!C20+Causas_2019!C20+Causas_2020!C20+Causas_2021!C20+Causas_2022!C20+Causas_2023!C20</f>
        <v>0</v>
      </c>
      <c r="E21" s="83">
        <f t="shared" si="2"/>
        <v>0</v>
      </c>
      <c r="F21" s="38">
        <f>'Causas 2017'!D20+'Causas 2018'!D20+Causas_2019!D20+Causas_2020!D20+Causas_2021!D20+Causas_2022!D20+Causas_2023!D20</f>
        <v>0</v>
      </c>
      <c r="G21" s="83">
        <f t="shared" si="3"/>
        <v>0</v>
      </c>
      <c r="H21" s="38">
        <f>+'Causas 2010'!B20+'Causas 2009'!B20+'Causas 2008'!B20+'Causas 2007'!B20+'Causas 2006'!B20+'Causas 2005'!B20+'Causas 2004'!B20+'Causas 2003'!B20+'Causas 2011'!B20+'Causas 2012'!B20+'Causas 2013'!B20+'Causas 2014'!B20+'Causas 2015'!B20+'Causas 2016'!B20+'Causas 2017'!E20+'Causas 2018'!E20+Causas_2019!E20+Causas_2020!E20+Causas_2021!E20+Causas_2022!E20+Causas_2023!E20</f>
        <v>0</v>
      </c>
      <c r="I21" s="83">
        <f t="shared" si="4"/>
        <v>0</v>
      </c>
      <c r="J21" s="38">
        <f>+'Causas 2010'!C20+'Causas 2009'!C20+'Causas 2008'!C20+'Causas 2007'!C20+'Causas 2006'!C20+'Causas 2005'!C20+'Causas 2004'!C20+'Causas 2003'!C20+'Causas 2011'!C20+'Causas 2012'!C20+'Causas 2013'!C20+'Causas 2014'!C20+'Causas 2015'!C20+'Causas 2016'!C20+'Causas 2017'!F20+'Causas 2018'!F20+Causas_2019!F20+Causas_2020!F20+Causas_2021!F20+Causas_2022!F20+Causas_2023!F20</f>
        <v>0</v>
      </c>
      <c r="K21" s="83">
        <f t="shared" si="5"/>
        <v>0</v>
      </c>
      <c r="L21" s="38">
        <f>+'Causas 2010'!D20+'Causas 2009'!D20+'Causas 2008'!D20+'Causas 2007'!D20+'Causas 2006'!D20+'Causas 2005'!D20+'Causas 2004'!D20+'Causas 2003'!D20+'Causas 2011'!D20+'Causas 2012'!D20+'Causas 2013'!D20+'Causas 2014'!D20+'Causas 2015'!D20+'Causas 2016'!D20+'Causas 2017'!G20+'Causas 2018'!G20+Causas_2019!G20+Causas_2020!G20+Causas_2021!G20+Causas_2022!G20+Causas_2023!G20</f>
        <v>10.23</v>
      </c>
      <c r="M21" s="83">
        <f t="shared" si="6"/>
        <v>0.006328064963</v>
      </c>
      <c r="N21" s="38">
        <f>+'Causas 2010'!E20+'Causas 2009'!E20+'Causas 2008'!E20+'Causas 2007'!E20+'Causas 2006'!E20+'Causas 2005'!E20+'Causas 2004'!E20+'Causas 2003'!E20+'Causas 2011'!E20+'Causas 2012'!E20+'Causas 2013'!E20+'Causas 2014'!E20+'Causas 2015'!E20+'Causas 2016'!E20+'Causas 2017'!H20+'Causas 2018'!H20+Causas_2019!H20+Causas_2020!H20+Causas_2021!H20+Causas_2022!H20+Causas_2023!H20</f>
        <v>2.65</v>
      </c>
      <c r="O21" s="83">
        <f t="shared" si="7"/>
        <v>0.001733833739</v>
      </c>
      <c r="P21" s="38">
        <f>+'Causas 2010'!F20+'Causas 2009'!F20+'Causas 2008'!F20+'Causas 2007'!F20+'Causas 2006'!F20+'Causas 2005'!F20+'Causas 2004'!F20+'Causas 2003'!F20+'Causas 2011'!F20+'Causas 2012'!F20+'Causas 2013'!F20+'Causas 2014'!F20+'Causas 2015'!F20+'Causas 2016'!F20+'Causas 2017'!I20+'Causas 2018'!I20+Causas_2019!I20+Causas_2020!I20+Causas_2021!I20+Causas_2022!I20+Causas_2023!I20</f>
        <v>9.6</v>
      </c>
      <c r="Q21" s="83">
        <f t="shared" si="8"/>
        <v>0.00398009729</v>
      </c>
      <c r="R21" s="38">
        <f>+'Causas 2010'!G20+'Causas 2009'!G20+'Causas 2008'!G20+'Causas 2007'!G20+'Causas 2006'!G20+'Causas 2005'!G20+'Causas 2004'!G20+'Causas 2003'!G20+'Causas 2011'!G20+'Causas 2012'!G20+'Causas 2013'!G20+'Causas 2014'!G20+'Causas 2015'!G20+'Causas 2016'!G20+'Causas 2017'!J20+'Causas 2018'!J20+Causas_2019!J20+Causas_2020!J20+Causas_2021!J20+Causas_2022!J20+Causas_2023!J20</f>
        <v>3078.627</v>
      </c>
      <c r="S21" s="83">
        <f t="shared" si="9"/>
        <v>0.7024209189</v>
      </c>
      <c r="T21" s="38">
        <f>+Causas_2019!K20+Causas_2020!K20+Causas_2021!K20+Causas_2022!K20+Causas_2023!K20</f>
        <v>130.795</v>
      </c>
      <c r="U21" s="83">
        <f t="shared" si="10"/>
        <v>0.1739878651</v>
      </c>
      <c r="V21" s="38">
        <f>+'Causas 2010'!H20+'Causas 2009'!H20+'Causas 2008'!H20+'Causas 2007'!H20+'Causas 2006'!H20+'Causas 2005'!H20+'Causas 2004'!H20+'Causas 2003'!H20+'Causas 2011'!H20+'Causas 2012'!H20+'Causas 2013'!H20+'Causas 2014'!H20+'Causas 2015'!H20+'Causas 2016'!H20+'Causas 2017'!K20+'Causas 2018'!K20+Causas_2019!L20+Causas_2020!L20+Causas_2021!L20+Causas_2022!L20+Causas_2023!L20</f>
        <v>9064.5637</v>
      </c>
      <c r="W21" s="83">
        <f t="shared" si="11"/>
        <v>1.596294607</v>
      </c>
      <c r="X21" s="38">
        <f>+'Causas 2010'!I20+'Causas 2009'!I20+'Causas 2008'!I20+'Causas 2007'!I20+'Causas 2006'!I20+'Causas 2005'!I20+'Causas 2004'!I20+'Causas 2003'!I20+'Causas 2011'!I20+'Causas 2012'!I20+'Causas 2013'!I20+'Causas 2014'!I20+'Causas 2015'!I20+'Causas 2016'!I20+'Causas 2017'!L20+'Causas 2018'!L20+Causas_2019!M20+Causas_2020!M20+Causas_2021!M20+Causas_2022!M20+Causas_2023!M20</f>
        <v>963.39</v>
      </c>
      <c r="Y21" s="83">
        <f t="shared" si="12"/>
        <v>0.227642179</v>
      </c>
      <c r="Z21" s="38">
        <f>+'Causas 2010'!J20+'Causas 2009'!J20+'Causas 2008'!J20+'Causas 2007'!J20+'Causas 2006'!J20+'Causas 2005'!J20+'Causas 2004'!J20+'Causas 2003'!J20+'Causas 2011'!J20+'Causas 2012'!J20+'Causas 2013'!J20+'Causas 2014'!J20+'Causas 2015'!J20+'Causas 2016'!J20+'Causas 2017'!M20+'Causas 2018'!M20+Causas_2019!N20+Causas_2020!N20+Causas_2021!N20+Causas_2022!N20+Causas_2023!N20</f>
        <v>67.0379</v>
      </c>
      <c r="AA21" s="83">
        <f t="shared" si="13"/>
        <v>0.4634052372</v>
      </c>
      <c r="AB21" s="38">
        <f>+'Causas 2010'!K20+'Causas 2009'!K20+'Causas 2008'!K20+'Causas 2007'!K20+'Causas 2006'!K20+'Causas 2005'!K20+'Causas 2004'!K20+'Causas 2003'!K20+'Causas 2011'!K20+'Causas 2012'!K20+'Causas 2013'!K20+'Causas 2014'!K20+'Causas 2015'!K20+'Causas 2016'!K20+'Causas 2017'!N20+'Causas 2018'!N20+Causas_2019!O20+Causas_2020!O20+Causas_2021!O20+Causas_2022!O20+Causas_2023!O20</f>
        <v>52.59</v>
      </c>
      <c r="AC21" s="83">
        <f t="shared" si="14"/>
        <v>0.1796536462</v>
      </c>
      <c r="AD21" s="38">
        <f>+'Causas 2010'!L20+'Causas 2009'!L20+'Causas 2008'!L20+'Causas 2007'!L20+'Causas 2006'!L20+'Causas 2005'!L20+'Causas 2004'!L20+'Causas 2003'!L20+'Causas 2011'!L20+'Causas 2012'!L20+'Causas 2013'!L20+'Causas 2014'!L20+'Causas 2015'!L20+'Causas 2016'!L20+'Causas 2017'!O20+'Causas 2018'!O20+Causas_2019!P20+Causas_2020!P20+Causas_2021!P20+Causas_2022!P20+Causas_2023!P20</f>
        <v>58.898</v>
      </c>
      <c r="AE21" s="83">
        <f t="shared" si="15"/>
        <v>0.1699059534</v>
      </c>
      <c r="AF21" s="38">
        <f>+'Causas 2010'!M20+'Causas 2009'!M20+'Causas 2008'!M20+'Causas 2007'!M20+'Causas 2006'!M20+'Causas 2005'!M20+'Causas 2004'!M20+'Causas 2003'!M20+'Causas 2011'!M20+'Causas 2012'!M20+'Causas 2013'!M20+'Causas 2014'!M20+'Causas 2015'!M20+'Causas 2016'!M20+'Causas 2017'!P20+'Causas 2018'!P20+Causas_2019!Q20+Causas_2020!Q20+Causas_2021!Q20+Causas_2022!Q20+Causas_2023!Q20</f>
        <v>2.203</v>
      </c>
      <c r="AG21" s="83">
        <f t="shared" si="16"/>
        <v>0.005621138596</v>
      </c>
      <c r="AH21" s="84">
        <f t="shared" si="17"/>
        <v>13440.5846</v>
      </c>
      <c r="AI21" s="85">
        <f t="shared" si="18"/>
        <v>0.006119990984</v>
      </c>
    </row>
    <row r="22" ht="30.0" customHeight="1">
      <c r="A22" s="86" t="s">
        <v>29</v>
      </c>
      <c r="B22" s="43">
        <f>'Causas 2017'!B21+'Causas 2018'!B21+Causas_2019!B21+Causas_2020!B21+Causas_2021!B21+Causas_2022!B21+Causas_2023!B21</f>
        <v>16.56</v>
      </c>
      <c r="C22" s="87">
        <f t="shared" si="1"/>
        <v>12.14672897</v>
      </c>
      <c r="D22" s="43">
        <f>'Causas 2017'!C21+'Causas 2018'!C21+Causas_2019!C21+Causas_2020!C21+Causas_2021!C21+Causas_2022!C21+Causas_2023!C21</f>
        <v>27.25</v>
      </c>
      <c r="E22" s="87">
        <f t="shared" si="2"/>
        <v>31.44400083</v>
      </c>
      <c r="F22" s="43">
        <f>'Causas 2017'!D21+'Causas 2018'!D21+Causas_2019!D21+Causas_2020!D21+Causas_2021!D21+Causas_2022!D21+Causas_2023!D21</f>
        <v>71.92</v>
      </c>
      <c r="G22" s="87">
        <f t="shared" si="3"/>
        <v>76.65497799</v>
      </c>
      <c r="H22" s="43">
        <f>+'Causas 2010'!B21+'Causas 2009'!B21+'Causas 2008'!B21+'Causas 2007'!B21+'Causas 2006'!B21+'Causas 2005'!B21+'Causas 2004'!B21+'Causas 2003'!B21+'Causas 2011'!B21+'Causas 2012'!B21+'Causas 2013'!B21+'Causas 2014'!B21+'Causas 2015'!B21+'Causas 2016'!B21+'Causas 2017'!E21+'Causas 2018'!E21+Causas_2019!E21+Causas_2020!E21+Causas_2021!E21+Causas_2022!E21+Causas_2023!E21</f>
        <v>515.548</v>
      </c>
      <c r="I22" s="87">
        <f t="shared" si="4"/>
        <v>72.23549802</v>
      </c>
      <c r="J22" s="43">
        <f>+'Causas 2010'!C21+'Causas 2009'!C21+'Causas 2008'!C21+'Causas 2007'!C21+'Causas 2006'!C21+'Causas 2005'!C21+'Causas 2004'!C21+'Causas 2003'!C21+'Causas 2011'!C21+'Causas 2012'!C21+'Causas 2013'!C21+'Causas 2014'!C21+'Causas 2015'!C21+'Causas 2016'!C21+'Causas 2017'!F21+'Causas 2018'!F21+Causas_2019!F21+Causas_2020!F21+Causas_2021!F21+Causas_2022!F21+Causas_2023!F21</f>
        <v>2802.1132</v>
      </c>
      <c r="K22" s="87">
        <f t="shared" si="5"/>
        <v>16.16663185</v>
      </c>
      <c r="L22" s="43">
        <f>+'Causas 2010'!D21+'Causas 2009'!D21+'Causas 2008'!D21+'Causas 2007'!D21+'Causas 2006'!D21+'Causas 2005'!D21+'Causas 2004'!D21+'Causas 2003'!D21+'Causas 2011'!D21+'Causas 2012'!D21+'Causas 2013'!D21+'Causas 2014'!D21+'Causas 2015'!D21+'Causas 2016'!D21+'Causas 2017'!G21+'Causas 2018'!G21+Causas_2019!G21+Causas_2020!G21+Causas_2021!G21+Causas_2022!G21+Causas_2023!G21</f>
        <v>6250.115</v>
      </c>
      <c r="M22" s="87">
        <f t="shared" si="6"/>
        <v>3.866190982</v>
      </c>
      <c r="N22" s="43">
        <f>+'Causas 2010'!E21+'Causas 2009'!E21+'Causas 2008'!E21+'Causas 2007'!E21+'Causas 2006'!E21+'Causas 2005'!E21+'Causas 2004'!E21+'Causas 2003'!E21+'Causas 2011'!E21+'Causas 2012'!E21+'Causas 2013'!E21+'Causas 2014'!E21+'Causas 2015'!E21+'Causas 2016'!E21+'Causas 2017'!H21+'Causas 2018'!H21+Causas_2019!H21+Causas_2020!H21+Causas_2021!H21+Causas_2022!H21+Causas_2023!H21</f>
        <v>1933.6</v>
      </c>
      <c r="O22" s="87">
        <f t="shared" si="7"/>
        <v>1.26510978</v>
      </c>
      <c r="P22" s="43">
        <f>+'Causas 2010'!F21+'Causas 2009'!F21+'Causas 2008'!F21+'Causas 2007'!F21+'Causas 2006'!F21+'Causas 2005'!F21+'Causas 2004'!F21+'Causas 2003'!F21+'Causas 2011'!F21+'Causas 2012'!F21+'Causas 2013'!F21+'Causas 2014'!F21+'Causas 2015'!F21+'Causas 2016'!F21+'Causas 2017'!I21+'Causas 2018'!I21+Causas_2019!I21+Causas_2020!I21+Causas_2021!I21+Causas_2022!I21+Causas_2023!I21</f>
        <v>7862.375</v>
      </c>
      <c r="Q22" s="87">
        <f t="shared" si="8"/>
        <v>3.259689315</v>
      </c>
      <c r="R22" s="43">
        <f>+'Causas 2010'!G21+'Causas 2009'!G21+'Causas 2008'!G21+'Causas 2007'!G21+'Causas 2006'!G21+'Causas 2005'!G21+'Causas 2004'!G21+'Causas 2003'!G21+'Causas 2011'!G21+'Causas 2012'!G21+'Causas 2013'!G21+'Causas 2014'!G21+'Causas 2015'!G21+'Causas 2016'!G21+'Causas 2017'!J21+'Causas 2018'!J21+Causas_2019!J21+Causas_2020!J21+Causas_2021!J21+Causas_2022!J21+Causas_2023!J21</f>
        <v>194126.97</v>
      </c>
      <c r="S22" s="87">
        <f t="shared" si="9"/>
        <v>44.29209665</v>
      </c>
      <c r="T22" s="43">
        <f>+Causas_2019!K21+Causas_2020!K21+Causas_2021!K21+Causas_2022!K21+Causas_2023!K21</f>
        <v>1301.1672</v>
      </c>
      <c r="U22" s="87">
        <f t="shared" si="10"/>
        <v>1.730855944</v>
      </c>
      <c r="V22" s="43">
        <f>+'Causas 2010'!H21+'Causas 2009'!H21+'Causas 2008'!H21+'Causas 2007'!H21+'Causas 2006'!H21+'Causas 2005'!H21+'Causas 2004'!H21+'Causas 2003'!H21+'Causas 2011'!H21+'Causas 2012'!H21+'Causas 2013'!H21+'Causas 2014'!H21+'Causas 2015'!H21+'Causas 2016'!H21+'Causas 2017'!K21+'Causas 2018'!K21+Causas_2019!L21+Causas_2020!L21+Causas_2021!L21+Causas_2022!L21+Causas_2023!L21</f>
        <v>78037.0414</v>
      </c>
      <c r="W22" s="87">
        <f t="shared" si="11"/>
        <v>13.74253769</v>
      </c>
      <c r="X22" s="43">
        <f>+'Causas 2010'!I21+'Causas 2009'!I21+'Causas 2008'!I21+'Causas 2007'!I21+'Causas 2006'!I21+'Causas 2005'!I21+'Causas 2004'!I21+'Causas 2003'!I21+'Causas 2011'!I21+'Causas 2012'!I21+'Causas 2013'!I21+'Causas 2014'!I21+'Causas 2015'!I21+'Causas 2016'!I21+'Causas 2017'!L21+'Causas 2018'!L21+Causas_2019!M21+Causas_2020!M21+Causas_2021!M21+Causas_2022!M21+Causas_2023!M21</f>
        <v>69875.6643</v>
      </c>
      <c r="Y22" s="87">
        <f t="shared" si="12"/>
        <v>16.51112061</v>
      </c>
      <c r="Z22" s="43">
        <f>+'Causas 2010'!J21+'Causas 2009'!J21+'Causas 2008'!J21+'Causas 2007'!J21+'Causas 2006'!J21+'Causas 2005'!J21+'Causas 2004'!J21+'Causas 2003'!J21+'Causas 2011'!J21+'Causas 2012'!J21+'Causas 2013'!J21+'Causas 2014'!J21+'Causas 2015'!J21+'Causas 2016'!J21+'Causas 2017'!M21+'Causas 2018'!M21+Causas_2019!N21+Causas_2020!N21+Causas_2021!N21+Causas_2022!N21+Causas_2023!N21</f>
        <v>822.106</v>
      </c>
      <c r="AA22" s="87">
        <f t="shared" si="13"/>
        <v>5.682878282</v>
      </c>
      <c r="AB22" s="43">
        <f>+'Causas 2010'!K21+'Causas 2009'!K21+'Causas 2008'!K21+'Causas 2007'!K21+'Causas 2006'!K21+'Causas 2005'!K21+'Causas 2004'!K21+'Causas 2003'!K21+'Causas 2011'!K21+'Causas 2012'!K21+'Causas 2013'!K21+'Causas 2014'!K21+'Causas 2015'!K21+'Causas 2016'!K21+'Causas 2017'!N21+'Causas 2018'!N21+Causas_2019!O21+Causas_2020!O21+Causas_2021!O21+Causas_2022!O21+Causas_2023!O21</f>
        <v>1745.4536</v>
      </c>
      <c r="AC22" s="87">
        <f t="shared" si="14"/>
        <v>5.962675481</v>
      </c>
      <c r="AD22" s="43">
        <f>+'Causas 2010'!L21+'Causas 2009'!L21+'Causas 2008'!L21+'Causas 2007'!L21+'Causas 2006'!L21+'Causas 2005'!L21+'Causas 2004'!L21+'Causas 2003'!L21+'Causas 2011'!L21+'Causas 2012'!L21+'Causas 2013'!L21+'Causas 2014'!L21+'Causas 2015'!L21+'Causas 2016'!L21+'Causas 2017'!O21+'Causas 2018'!O21+Causas_2019!P21+Causas_2020!P21+Causas_2021!P21+Causas_2022!P21+Causas_2023!P21</f>
        <v>2807.4598</v>
      </c>
      <c r="AE22" s="87">
        <f t="shared" si="15"/>
        <v>8.098817173</v>
      </c>
      <c r="AF22" s="43">
        <f>+'Causas 2010'!M21+'Causas 2009'!M21+'Causas 2008'!M21+'Causas 2007'!M21+'Causas 2006'!M21+'Causas 2005'!M21+'Causas 2004'!M21+'Causas 2003'!M21+'Causas 2011'!M21+'Causas 2012'!M21+'Causas 2013'!M21+'Causas 2014'!M21+'Causas 2015'!M21+'Causas 2016'!M21+'Causas 2017'!P21+'Causas 2018'!P21+Causas_2019!Q21+Causas_2020!Q21+Causas_2021!Q21+Causas_2022!Q21+Causas_2023!Q21</f>
        <v>1613.612</v>
      </c>
      <c r="AG22" s="87">
        <f t="shared" si="16"/>
        <v>4.117265861</v>
      </c>
      <c r="AH22" s="88">
        <f t="shared" si="17"/>
        <v>369808.9555</v>
      </c>
      <c r="AI22" s="89">
        <f t="shared" si="18"/>
        <v>0.1683875769</v>
      </c>
    </row>
    <row r="23" ht="30.0" customHeight="1">
      <c r="A23" s="90" t="s">
        <v>169</v>
      </c>
      <c r="B23" s="91">
        <f t="shared" ref="B23:AI23" si="19">SUM(B10:B22)</f>
        <v>136.333</v>
      </c>
      <c r="C23" s="92">
        <f t="shared" si="19"/>
        <v>100</v>
      </c>
      <c r="D23" s="91">
        <f t="shared" si="19"/>
        <v>86.662</v>
      </c>
      <c r="E23" s="92">
        <f t="shared" si="19"/>
        <v>100</v>
      </c>
      <c r="F23" s="91">
        <f t="shared" si="19"/>
        <v>93.823</v>
      </c>
      <c r="G23" s="92">
        <f t="shared" si="19"/>
        <v>100</v>
      </c>
      <c r="H23" s="93">
        <f t="shared" si="19"/>
        <v>713.7045</v>
      </c>
      <c r="I23" s="94">
        <f t="shared" si="19"/>
        <v>100</v>
      </c>
      <c r="J23" s="93">
        <f t="shared" si="19"/>
        <v>17332.6963</v>
      </c>
      <c r="K23" s="94">
        <f t="shared" si="19"/>
        <v>100</v>
      </c>
      <c r="L23" s="93">
        <f t="shared" si="19"/>
        <v>161660.793</v>
      </c>
      <c r="M23" s="94">
        <f t="shared" si="19"/>
        <v>100</v>
      </c>
      <c r="N23" s="93">
        <f t="shared" si="19"/>
        <v>152840.491</v>
      </c>
      <c r="O23" s="94">
        <f t="shared" si="19"/>
        <v>100</v>
      </c>
      <c r="P23" s="93">
        <f t="shared" si="19"/>
        <v>241200.1341</v>
      </c>
      <c r="Q23" s="94">
        <f t="shared" si="19"/>
        <v>100</v>
      </c>
      <c r="R23" s="93">
        <f t="shared" si="19"/>
        <v>438288.0574</v>
      </c>
      <c r="S23" s="94">
        <f t="shared" si="19"/>
        <v>100</v>
      </c>
      <c r="T23" s="94">
        <f t="shared" si="19"/>
        <v>75174.783</v>
      </c>
      <c r="U23" s="94">
        <f t="shared" si="19"/>
        <v>100</v>
      </c>
      <c r="V23" s="93">
        <f t="shared" si="19"/>
        <v>567850.2992</v>
      </c>
      <c r="W23" s="94">
        <f t="shared" si="19"/>
        <v>100</v>
      </c>
      <c r="X23" s="93">
        <f t="shared" si="19"/>
        <v>423203.6454</v>
      </c>
      <c r="Y23" s="94">
        <f t="shared" si="19"/>
        <v>100</v>
      </c>
      <c r="Z23" s="93">
        <f t="shared" si="19"/>
        <v>14466.3665</v>
      </c>
      <c r="AA23" s="94">
        <f t="shared" si="19"/>
        <v>100</v>
      </c>
      <c r="AB23" s="93">
        <f t="shared" si="19"/>
        <v>29272.9934</v>
      </c>
      <c r="AC23" s="94">
        <f t="shared" si="19"/>
        <v>100</v>
      </c>
      <c r="AD23" s="93">
        <f t="shared" si="19"/>
        <v>34665.0596</v>
      </c>
      <c r="AE23" s="94">
        <f t="shared" si="19"/>
        <v>100</v>
      </c>
      <c r="AF23" s="93">
        <f t="shared" si="19"/>
        <v>39191.3482</v>
      </c>
      <c r="AG23" s="94">
        <f t="shared" si="19"/>
        <v>100</v>
      </c>
      <c r="AH23" s="93">
        <f t="shared" si="19"/>
        <v>2196177.19</v>
      </c>
      <c r="AI23" s="95">
        <f t="shared" si="19"/>
        <v>1</v>
      </c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0"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4:AH4"/>
    <mergeCell ref="A5:AH5"/>
    <mergeCell ref="B7:AI7"/>
    <mergeCell ref="B8:C8"/>
    <mergeCell ref="D8:E8"/>
    <mergeCell ref="F8:G8"/>
    <mergeCell ref="H8:I8"/>
    <mergeCell ref="AH8:AI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8.13"/>
    <col customWidth="1" min="2" max="6" width="11.38"/>
    <col customWidth="1" min="7" max="7" width="12.25"/>
    <col customWidth="1" min="8" max="9" width="11.38"/>
    <col customWidth="1" min="10" max="10" width="13.25"/>
    <col customWidth="1" min="11" max="11" width="11.38"/>
    <col customWidth="1" min="12" max="12" width="12.88"/>
    <col customWidth="1" min="13" max="13" width="12.75"/>
    <col customWidth="1" min="14" max="17" width="11.38"/>
    <col customWidth="1" min="18" max="18" width="13.88"/>
    <col customWidth="1" min="19" max="26" width="10.63"/>
  </cols>
  <sheetData>
    <row r="1" ht="12.75" customHeight="1">
      <c r="A1" s="1" t="s">
        <v>0</v>
      </c>
      <c r="B1" s="1"/>
      <c r="C1" s="1"/>
      <c r="D1" s="1"/>
    </row>
    <row r="2" ht="12.75" customHeight="1">
      <c r="A2" s="1" t="s">
        <v>2</v>
      </c>
      <c r="B2" s="1"/>
      <c r="C2" s="1"/>
      <c r="D2" s="1"/>
    </row>
    <row r="3" ht="12.75" customHeight="1">
      <c r="A3" s="1" t="s">
        <v>3</v>
      </c>
      <c r="B3" s="1"/>
      <c r="C3" s="1"/>
      <c r="D3" s="1"/>
    </row>
    <row r="4" ht="12.75" customHeight="1">
      <c r="A4" s="3" t="s">
        <v>148</v>
      </c>
      <c r="S4" s="4"/>
    </row>
    <row r="5" ht="12.75" customHeight="1">
      <c r="A5" s="3" t="s">
        <v>170</v>
      </c>
      <c r="S5" s="4"/>
    </row>
    <row r="6" ht="12.75" customHeight="1"/>
    <row r="7" ht="12.75" customHeight="1">
      <c r="A7" s="96" t="s">
        <v>167</v>
      </c>
      <c r="B7" s="97" t="s">
        <v>150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74"/>
    </row>
    <row r="8" ht="12.75" customHeight="1">
      <c r="A8" s="99"/>
      <c r="B8" s="100" t="s">
        <v>151</v>
      </c>
      <c r="C8" s="100" t="s">
        <v>152</v>
      </c>
      <c r="D8" s="100" t="s">
        <v>153</v>
      </c>
      <c r="E8" s="101" t="s">
        <v>154</v>
      </c>
      <c r="F8" s="101" t="s">
        <v>155</v>
      </c>
      <c r="G8" s="101" t="s">
        <v>156</v>
      </c>
      <c r="H8" s="101" t="s">
        <v>157</v>
      </c>
      <c r="I8" s="101" t="s">
        <v>158</v>
      </c>
      <c r="J8" s="101" t="s">
        <v>159</v>
      </c>
      <c r="K8" s="101" t="s">
        <v>160</v>
      </c>
      <c r="L8" s="101" t="s">
        <v>161</v>
      </c>
      <c r="M8" s="101" t="s">
        <v>162</v>
      </c>
      <c r="N8" s="101" t="s">
        <v>163</v>
      </c>
      <c r="O8" s="101" t="s">
        <v>164</v>
      </c>
      <c r="P8" s="101" t="s">
        <v>165</v>
      </c>
      <c r="Q8" s="101" t="s">
        <v>166</v>
      </c>
      <c r="R8" s="101" t="s">
        <v>8</v>
      </c>
      <c r="S8" s="102" t="s">
        <v>9</v>
      </c>
    </row>
    <row r="9" ht="12.75" customHeight="1">
      <c r="A9" s="78" t="s">
        <v>17</v>
      </c>
      <c r="B9" s="103">
        <v>2.3</v>
      </c>
      <c r="C9" s="103"/>
      <c r="D9" s="103"/>
      <c r="E9" s="103"/>
      <c r="F9" s="103"/>
      <c r="G9" s="103">
        <v>50.93</v>
      </c>
      <c r="H9" s="103">
        <v>3.9699999999999998</v>
      </c>
      <c r="I9" s="103">
        <v>59.510000000000005</v>
      </c>
      <c r="J9" s="103">
        <v>387.7480000000001</v>
      </c>
      <c r="K9" s="103">
        <v>6866.6664</v>
      </c>
      <c r="L9" s="103">
        <v>307.6593000000001</v>
      </c>
      <c r="M9" s="103">
        <v>216.32359999999997</v>
      </c>
      <c r="N9" s="103">
        <v>100.216</v>
      </c>
      <c r="O9" s="103">
        <v>33.910999999999994</v>
      </c>
      <c r="P9" s="103">
        <v>16.61</v>
      </c>
      <c r="Q9" s="103"/>
      <c r="R9" s="103">
        <f t="shared" ref="R9:R22" si="1">SUM(B9:Q9)</f>
        <v>8045.8443</v>
      </c>
      <c r="S9" s="104">
        <f t="shared" ref="S9:S21" si="2">(+R9/$R$23)*100</f>
        <v>1.875037973</v>
      </c>
    </row>
    <row r="10" ht="12.75" customHeight="1">
      <c r="A10" s="82" t="s">
        <v>171</v>
      </c>
      <c r="B10" s="103">
        <v>40.0</v>
      </c>
      <c r="C10" s="103">
        <v>1.0</v>
      </c>
      <c r="D10" s="103"/>
      <c r="E10" s="103">
        <v>0.1</v>
      </c>
      <c r="F10" s="103">
        <v>1.4000000000000001</v>
      </c>
      <c r="G10" s="103">
        <v>84.63</v>
      </c>
      <c r="H10" s="103">
        <v>231.21000000000004</v>
      </c>
      <c r="I10" s="103">
        <v>1835.0300000000002</v>
      </c>
      <c r="J10" s="103">
        <v>1163.754</v>
      </c>
      <c r="K10" s="103">
        <v>1241.2190000000005</v>
      </c>
      <c r="L10" s="103">
        <v>59.04</v>
      </c>
      <c r="M10" s="103">
        <v>1981.4124999999997</v>
      </c>
      <c r="N10" s="103">
        <v>47.061499999999995</v>
      </c>
      <c r="O10" s="103">
        <v>28.006</v>
      </c>
      <c r="P10" s="103">
        <v>0.001</v>
      </c>
      <c r="Q10" s="103">
        <v>10.361</v>
      </c>
      <c r="R10" s="103">
        <f t="shared" si="1"/>
        <v>6724.225</v>
      </c>
      <c r="S10" s="105">
        <f t="shared" si="2"/>
        <v>1.567042158</v>
      </c>
    </row>
    <row r="11" ht="12.75" customHeight="1">
      <c r="A11" s="82" t="s">
        <v>19</v>
      </c>
      <c r="B11" s="103"/>
      <c r="C11" s="103"/>
      <c r="D11" s="103"/>
      <c r="E11" s="103"/>
      <c r="F11" s="103"/>
      <c r="G11" s="103"/>
      <c r="H11" s="103"/>
      <c r="I11" s="103">
        <v>1.5</v>
      </c>
      <c r="J11" s="103">
        <v>58.089999999999996</v>
      </c>
      <c r="K11" s="103">
        <v>57.3175</v>
      </c>
      <c r="L11" s="103">
        <v>9.253999999999998</v>
      </c>
      <c r="M11" s="103">
        <v>6.03</v>
      </c>
      <c r="N11" s="103">
        <v>0.38</v>
      </c>
      <c r="O11" s="103">
        <v>9.957</v>
      </c>
      <c r="P11" s="103"/>
      <c r="Q11" s="103"/>
      <c r="R11" s="103">
        <f t="shared" si="1"/>
        <v>142.5285</v>
      </c>
      <c r="S11" s="105">
        <f t="shared" si="2"/>
        <v>0.03321545133</v>
      </c>
    </row>
    <row r="12" ht="12.75" customHeight="1">
      <c r="A12" s="82" t="s">
        <v>20</v>
      </c>
      <c r="B12" s="103"/>
      <c r="C12" s="103"/>
      <c r="D12" s="103"/>
      <c r="E12" s="103">
        <v>2.0</v>
      </c>
      <c r="F12" s="103">
        <v>0.43000000000000005</v>
      </c>
      <c r="G12" s="103">
        <v>26.189999999999994</v>
      </c>
      <c r="H12" s="103">
        <v>7450.550000000002</v>
      </c>
      <c r="I12" s="103">
        <v>103.32000000000001</v>
      </c>
      <c r="J12" s="103">
        <v>2614.6009999999997</v>
      </c>
      <c r="K12" s="103">
        <v>7.359999999999999</v>
      </c>
      <c r="L12" s="103">
        <v>24.553100000000004</v>
      </c>
      <c r="M12" s="103">
        <v>62.36</v>
      </c>
      <c r="N12" s="103">
        <v>2.34</v>
      </c>
      <c r="O12" s="103">
        <v>14.729999999999999</v>
      </c>
      <c r="P12" s="103">
        <v>0.023</v>
      </c>
      <c r="Q12" s="103">
        <v>0.7550000000000001</v>
      </c>
      <c r="R12" s="103">
        <f t="shared" si="1"/>
        <v>10309.2121</v>
      </c>
      <c r="S12" s="105">
        <f t="shared" si="2"/>
        <v>2.402502888</v>
      </c>
    </row>
    <row r="13" ht="12.75" customHeight="1">
      <c r="A13" s="82" t="s">
        <v>21</v>
      </c>
      <c r="B13" s="103"/>
      <c r="C13" s="103"/>
      <c r="D13" s="103"/>
      <c r="E13" s="103"/>
      <c r="F13" s="103"/>
      <c r="G13" s="103">
        <v>0.18</v>
      </c>
      <c r="H13" s="103">
        <v>0.56</v>
      </c>
      <c r="I13" s="103"/>
      <c r="J13" s="103">
        <v>0.35</v>
      </c>
      <c r="K13" s="103">
        <v>0.08</v>
      </c>
      <c r="L13" s="103">
        <v>14.9</v>
      </c>
      <c r="M13" s="103"/>
      <c r="N13" s="103"/>
      <c r="O13" s="103"/>
      <c r="P13" s="103"/>
      <c r="Q13" s="103"/>
      <c r="R13" s="103">
        <f t="shared" si="1"/>
        <v>16.07</v>
      </c>
      <c r="S13" s="105">
        <f t="shared" si="2"/>
        <v>0.003745021543</v>
      </c>
    </row>
    <row r="14" ht="12.75" customHeight="1">
      <c r="A14" s="82" t="s">
        <v>22</v>
      </c>
      <c r="B14" s="103"/>
      <c r="C14" s="103"/>
      <c r="D14" s="103"/>
      <c r="E14" s="103">
        <v>1.13</v>
      </c>
      <c r="F14" s="103">
        <v>0.3</v>
      </c>
      <c r="G14" s="103">
        <v>23.119999999999997</v>
      </c>
      <c r="H14" s="103">
        <v>10.969999999999999</v>
      </c>
      <c r="I14" s="103">
        <v>92.06000000000002</v>
      </c>
      <c r="J14" s="103">
        <v>6564.831000000001</v>
      </c>
      <c r="K14" s="103">
        <v>12545.916000000001</v>
      </c>
      <c r="L14" s="103">
        <v>145.5113</v>
      </c>
      <c r="M14" s="103">
        <v>10808.564100000003</v>
      </c>
      <c r="N14" s="103">
        <v>3641.54</v>
      </c>
      <c r="O14" s="103">
        <v>0.229</v>
      </c>
      <c r="P14" s="103">
        <v>0.088</v>
      </c>
      <c r="Q14" s="103">
        <v>1.8719999999999999</v>
      </c>
      <c r="R14" s="103">
        <f t="shared" si="1"/>
        <v>33836.1314</v>
      </c>
      <c r="S14" s="105">
        <f t="shared" si="2"/>
        <v>7.885316802</v>
      </c>
    </row>
    <row r="15" ht="12.75" customHeight="1">
      <c r="A15" s="82" t="s">
        <v>23</v>
      </c>
      <c r="B15" s="103"/>
      <c r="C15" s="103"/>
      <c r="D15" s="103"/>
      <c r="E15" s="103">
        <v>1.9</v>
      </c>
      <c r="F15" s="103">
        <v>3.25</v>
      </c>
      <c r="G15" s="103">
        <v>73.73</v>
      </c>
      <c r="H15" s="103">
        <v>3660.2599999999998</v>
      </c>
      <c r="I15" s="103">
        <v>628.7399999999998</v>
      </c>
      <c r="J15" s="103">
        <v>683.1309999999997</v>
      </c>
      <c r="K15" s="103">
        <v>19201.820999999996</v>
      </c>
      <c r="L15" s="103">
        <v>404.0554999999999</v>
      </c>
      <c r="M15" s="103">
        <v>447.3400000000001</v>
      </c>
      <c r="N15" s="103">
        <v>84.08160000000001</v>
      </c>
      <c r="O15" s="103">
        <v>82.50000000000001</v>
      </c>
      <c r="P15" s="103">
        <v>0.069</v>
      </c>
      <c r="Q15" s="103">
        <v>2975.05</v>
      </c>
      <c r="R15" s="103">
        <f t="shared" si="1"/>
        <v>28245.9281</v>
      </c>
      <c r="S15" s="105">
        <f t="shared" si="2"/>
        <v>6.582551912</v>
      </c>
    </row>
    <row r="16" ht="12.75" customHeight="1">
      <c r="A16" s="82" t="s">
        <v>24</v>
      </c>
      <c r="B16" s="103"/>
      <c r="C16" s="103">
        <v>0.83</v>
      </c>
      <c r="D16" s="103">
        <v>1.1</v>
      </c>
      <c r="E16" s="103"/>
      <c r="F16" s="103">
        <v>2.25</v>
      </c>
      <c r="G16" s="103">
        <v>597.0500000000001</v>
      </c>
      <c r="H16" s="103">
        <v>59.429999999999986</v>
      </c>
      <c r="I16" s="103">
        <v>445.89</v>
      </c>
      <c r="J16" s="103">
        <v>336.9840000000001</v>
      </c>
      <c r="K16" s="103">
        <v>5275.996000000002</v>
      </c>
      <c r="L16" s="103">
        <v>110.001</v>
      </c>
      <c r="M16" s="103">
        <v>1318.9099999999999</v>
      </c>
      <c r="N16" s="103">
        <v>6.970000000000001</v>
      </c>
      <c r="O16" s="103">
        <v>1.46</v>
      </c>
      <c r="P16" s="103">
        <v>1.466</v>
      </c>
      <c r="Q16" s="103">
        <v>0.1</v>
      </c>
      <c r="R16" s="103">
        <f t="shared" si="1"/>
        <v>8158.437</v>
      </c>
      <c r="S16" s="105">
        <f t="shared" si="2"/>
        <v>1.901277058</v>
      </c>
    </row>
    <row r="17" ht="12.75" customHeight="1">
      <c r="A17" s="82" t="s">
        <v>25</v>
      </c>
      <c r="B17" s="103">
        <v>0.8</v>
      </c>
      <c r="C17" s="103"/>
      <c r="D17" s="103"/>
      <c r="E17" s="103">
        <v>1.48</v>
      </c>
      <c r="F17" s="103">
        <v>96.41000000000001</v>
      </c>
      <c r="G17" s="103">
        <v>586.7</v>
      </c>
      <c r="H17" s="103">
        <v>1539.9899999999998</v>
      </c>
      <c r="I17" s="103">
        <v>2131.14</v>
      </c>
      <c r="J17" s="103">
        <v>7491.979999999999</v>
      </c>
      <c r="K17" s="103">
        <v>3739.14</v>
      </c>
      <c r="L17" s="103">
        <v>79833.84800000003</v>
      </c>
      <c r="M17" s="103">
        <v>1504.117</v>
      </c>
      <c r="N17" s="103">
        <v>2832.03</v>
      </c>
      <c r="O17" s="103">
        <v>55.4</v>
      </c>
      <c r="P17" s="103">
        <v>0.19999999999999998</v>
      </c>
      <c r="Q17" s="103">
        <v>1.1</v>
      </c>
      <c r="R17" s="103">
        <f t="shared" si="1"/>
        <v>99814.335</v>
      </c>
      <c r="S17" s="105">
        <f t="shared" si="2"/>
        <v>23.2611596</v>
      </c>
      <c r="V17" s="19">
        <f>SUM(R9:R18)</f>
        <v>245603.2784</v>
      </c>
    </row>
    <row r="18" ht="12.75" customHeight="1">
      <c r="A18" s="82" t="s">
        <v>26</v>
      </c>
      <c r="B18" s="103"/>
      <c r="C18" s="103">
        <v>46.7</v>
      </c>
      <c r="D18" s="103"/>
      <c r="E18" s="103"/>
      <c r="F18" s="103">
        <v>6.5</v>
      </c>
      <c r="G18" s="103">
        <v>120.85000000000001</v>
      </c>
      <c r="H18" s="103">
        <v>614.8</v>
      </c>
      <c r="I18" s="103">
        <v>254.69000000000003</v>
      </c>
      <c r="J18" s="103">
        <v>376.44000000000005</v>
      </c>
      <c r="K18" s="103">
        <v>6445.214999999998</v>
      </c>
      <c r="L18" s="103">
        <v>28876.460000000003</v>
      </c>
      <c r="M18" s="103">
        <v>13554.160000000002</v>
      </c>
      <c r="N18" s="103">
        <v>13.502</v>
      </c>
      <c r="O18" s="103"/>
      <c r="P18" s="103">
        <v>0.01</v>
      </c>
      <c r="Q18" s="103">
        <v>1.24</v>
      </c>
      <c r="R18" s="103">
        <f t="shared" si="1"/>
        <v>50310.567</v>
      </c>
      <c r="S18" s="105">
        <f t="shared" si="2"/>
        <v>11.72458975</v>
      </c>
    </row>
    <row r="19" ht="12.75" customHeight="1">
      <c r="A19" s="82" t="s">
        <v>27</v>
      </c>
      <c r="B19" s="103"/>
      <c r="C19" s="103">
        <v>0.016</v>
      </c>
      <c r="D19" s="103">
        <v>0.1</v>
      </c>
      <c r="E19" s="103">
        <v>5.9799999999999995</v>
      </c>
      <c r="F19" s="103">
        <v>21.869999999999997</v>
      </c>
      <c r="G19" s="103">
        <v>5926.018000000002</v>
      </c>
      <c r="H19" s="103">
        <v>377.28</v>
      </c>
      <c r="I19" s="103">
        <v>1779.8900000000003</v>
      </c>
      <c r="J19" s="103">
        <v>8687.625400000004</v>
      </c>
      <c r="K19" s="103">
        <v>1268.4692000000005</v>
      </c>
      <c r="L19" s="103">
        <v>60520.57330000002</v>
      </c>
      <c r="M19" s="103">
        <v>59874.96299999999</v>
      </c>
      <c r="N19" s="103">
        <v>9.814800000000002</v>
      </c>
      <c r="O19" s="103">
        <v>345.44200000000006</v>
      </c>
      <c r="P19" s="103">
        <v>0.04</v>
      </c>
      <c r="Q19" s="103"/>
      <c r="R19" s="103">
        <f t="shared" si="1"/>
        <v>138818.0817</v>
      </c>
      <c r="S19" s="105">
        <f t="shared" si="2"/>
        <v>32.35075958</v>
      </c>
    </row>
    <row r="20" ht="12.75" customHeight="1">
      <c r="A20" s="82" t="s">
        <v>28</v>
      </c>
      <c r="B20" s="103"/>
      <c r="C20" s="103"/>
      <c r="D20" s="103"/>
      <c r="E20" s="103"/>
      <c r="F20" s="103"/>
      <c r="G20" s="103"/>
      <c r="H20" s="103">
        <v>0.02</v>
      </c>
      <c r="I20" s="103"/>
      <c r="J20" s="103"/>
      <c r="K20" s="103"/>
      <c r="L20" s="103"/>
      <c r="M20" s="103"/>
      <c r="N20" s="103"/>
      <c r="O20" s="103">
        <v>0.02</v>
      </c>
      <c r="P20" s="103"/>
      <c r="Q20" s="103"/>
      <c r="R20" s="103">
        <f t="shared" si="1"/>
        <v>0.04</v>
      </c>
      <c r="S20" s="105">
        <f t="shared" si="2"/>
        <v>0.000009321771108</v>
      </c>
    </row>
    <row r="21" ht="12.75" customHeight="1">
      <c r="A21" s="82" t="s">
        <v>29</v>
      </c>
      <c r="B21" s="103">
        <v>4.3</v>
      </c>
      <c r="C21" s="103"/>
      <c r="D21" s="103">
        <v>19.16</v>
      </c>
      <c r="E21" s="103">
        <v>1.5</v>
      </c>
      <c r="F21" s="103">
        <v>18.110000000000003</v>
      </c>
      <c r="G21" s="103">
        <v>64.15</v>
      </c>
      <c r="H21" s="103">
        <v>677.0399999999998</v>
      </c>
      <c r="I21" s="103">
        <v>291.1260000000001</v>
      </c>
      <c r="J21" s="103">
        <v>4563.6100000000015</v>
      </c>
      <c r="K21" s="103">
        <v>509.24799999999993</v>
      </c>
      <c r="L21" s="103">
        <v>9150.910500000002</v>
      </c>
      <c r="M21" s="103">
        <v>26826.08499999997</v>
      </c>
      <c r="N21" s="103">
        <v>10.8</v>
      </c>
      <c r="O21" s="103">
        <v>82.365</v>
      </c>
      <c r="P21" s="103"/>
      <c r="Q21" s="103">
        <v>0.371</v>
      </c>
      <c r="R21" s="103">
        <f t="shared" si="1"/>
        <v>42218.7755</v>
      </c>
      <c r="S21" s="105">
        <f t="shared" si="2"/>
        <v>9.838844042</v>
      </c>
    </row>
    <row r="22" ht="12.75" customHeight="1">
      <c r="A22" s="82" t="s">
        <v>14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>
        <v>2339.36</v>
      </c>
      <c r="M22" s="82">
        <v>123.47000000000001</v>
      </c>
      <c r="N22" s="82"/>
      <c r="O22" s="82"/>
      <c r="P22" s="82"/>
      <c r="Q22" s="82"/>
      <c r="R22" s="103">
        <f t="shared" si="1"/>
        <v>2462.83</v>
      </c>
      <c r="S22" s="86"/>
    </row>
    <row r="23" ht="12.75" customHeight="1">
      <c r="A23" s="90" t="s">
        <v>169</v>
      </c>
      <c r="B23" s="106">
        <f t="shared" ref="B23:R23" si="3">SUM(B9:B22)</f>
        <v>47.4</v>
      </c>
      <c r="C23" s="106">
        <f t="shared" si="3"/>
        <v>48.546</v>
      </c>
      <c r="D23" s="106">
        <f t="shared" si="3"/>
        <v>20.36</v>
      </c>
      <c r="E23" s="106">
        <f t="shared" si="3"/>
        <v>14.09</v>
      </c>
      <c r="F23" s="106">
        <f t="shared" si="3"/>
        <v>150.52</v>
      </c>
      <c r="G23" s="106">
        <f t="shared" si="3"/>
        <v>7553.548</v>
      </c>
      <c r="H23" s="106">
        <f t="shared" si="3"/>
        <v>14626.08</v>
      </c>
      <c r="I23" s="106">
        <f t="shared" si="3"/>
        <v>7622.896</v>
      </c>
      <c r="J23" s="106">
        <f t="shared" si="3"/>
        <v>32929.1444</v>
      </c>
      <c r="K23" s="106">
        <f t="shared" si="3"/>
        <v>57158.4481</v>
      </c>
      <c r="L23" s="106">
        <f t="shared" si="3"/>
        <v>181796.126</v>
      </c>
      <c r="M23" s="106">
        <f t="shared" si="3"/>
        <v>116723.7352</v>
      </c>
      <c r="N23" s="106">
        <f t="shared" si="3"/>
        <v>6748.7359</v>
      </c>
      <c r="O23" s="106">
        <f t="shared" si="3"/>
        <v>654.02</v>
      </c>
      <c r="P23" s="106">
        <f t="shared" si="3"/>
        <v>18.507</v>
      </c>
      <c r="Q23" s="106">
        <f t="shared" si="3"/>
        <v>2990.849</v>
      </c>
      <c r="R23" s="106">
        <f t="shared" si="3"/>
        <v>429103.0056</v>
      </c>
      <c r="S23" s="107">
        <f>(+R23/$R$23)*100</f>
        <v>100</v>
      </c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R4"/>
    <mergeCell ref="A5:R5"/>
    <mergeCell ref="A7:A8"/>
    <mergeCell ref="B7:S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3.25"/>
    <col customWidth="1" min="2" max="6" width="10.63"/>
    <col customWidth="1" min="7" max="7" width="12.25"/>
    <col customWidth="1" min="8" max="9" width="10.63"/>
    <col customWidth="1" min="10" max="10" width="13.25"/>
    <col customWidth="1" min="11" max="11" width="10.63"/>
    <col customWidth="1" min="12" max="12" width="12.88"/>
    <col customWidth="1" min="13" max="13" width="12.75"/>
    <col customWidth="1" min="14" max="17" width="10.63"/>
    <col customWidth="1" min="18" max="18" width="13.88"/>
    <col customWidth="1" min="19" max="26" width="10.63"/>
  </cols>
  <sheetData>
    <row r="1" ht="12.75" customHeight="1">
      <c r="A1" s="1" t="s">
        <v>0</v>
      </c>
      <c r="B1" s="1"/>
      <c r="C1" s="1"/>
      <c r="D1" s="1"/>
    </row>
    <row r="2" ht="12.75" customHeight="1">
      <c r="A2" s="1" t="s">
        <v>2</v>
      </c>
      <c r="B2" s="1"/>
      <c r="C2" s="1"/>
      <c r="D2" s="1"/>
    </row>
    <row r="3" ht="12.75" customHeight="1">
      <c r="A3" s="1" t="s">
        <v>172</v>
      </c>
      <c r="B3" s="1"/>
      <c r="C3" s="1"/>
      <c r="D3" s="1"/>
    </row>
    <row r="4" ht="12.75" customHeight="1">
      <c r="A4" s="3" t="s">
        <v>148</v>
      </c>
      <c r="S4" s="4"/>
    </row>
    <row r="5" ht="12.75" customHeight="1">
      <c r="A5" s="3" t="s">
        <v>173</v>
      </c>
      <c r="S5" s="4"/>
    </row>
    <row r="6" ht="12.75" customHeight="1"/>
    <row r="7" ht="12.75" customHeight="1">
      <c r="A7" s="96" t="s">
        <v>167</v>
      </c>
      <c r="B7" s="97" t="s">
        <v>150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74"/>
    </row>
    <row r="8" ht="12.75" customHeight="1">
      <c r="A8" s="99"/>
      <c r="B8" s="100" t="s">
        <v>151</v>
      </c>
      <c r="C8" s="100" t="s">
        <v>152</v>
      </c>
      <c r="D8" s="100" t="s">
        <v>153</v>
      </c>
      <c r="E8" s="101" t="s">
        <v>154</v>
      </c>
      <c r="F8" s="101" t="s">
        <v>155</v>
      </c>
      <c r="G8" s="101" t="s">
        <v>156</v>
      </c>
      <c r="H8" s="101" t="s">
        <v>157</v>
      </c>
      <c r="I8" s="101" t="s">
        <v>158</v>
      </c>
      <c r="J8" s="101" t="s">
        <v>159</v>
      </c>
      <c r="K8" s="101" t="s">
        <v>160</v>
      </c>
      <c r="L8" s="101" t="s">
        <v>161</v>
      </c>
      <c r="M8" s="101" t="s">
        <v>162</v>
      </c>
      <c r="N8" s="101" t="s">
        <v>163</v>
      </c>
      <c r="O8" s="101" t="s">
        <v>164</v>
      </c>
      <c r="P8" s="101" t="s">
        <v>165</v>
      </c>
      <c r="Q8" s="101" t="s">
        <v>166</v>
      </c>
      <c r="R8" s="101" t="s">
        <v>8</v>
      </c>
      <c r="S8" s="102" t="s">
        <v>9</v>
      </c>
    </row>
    <row r="9" ht="38.25" customHeight="1">
      <c r="A9" s="78" t="s">
        <v>17</v>
      </c>
      <c r="B9" s="108">
        <v>22.79</v>
      </c>
      <c r="C9" s="108">
        <v>0.0</v>
      </c>
      <c r="D9" s="108">
        <v>0.0</v>
      </c>
      <c r="E9" s="109">
        <v>0.0</v>
      </c>
      <c r="F9" s="109">
        <v>2.0</v>
      </c>
      <c r="G9" s="109">
        <v>25.229999999999997</v>
      </c>
      <c r="H9" s="109">
        <v>5.549999999999999</v>
      </c>
      <c r="I9" s="109">
        <v>15.45</v>
      </c>
      <c r="J9" s="109">
        <v>97.4444</v>
      </c>
      <c r="K9" s="109">
        <v>206.6465</v>
      </c>
      <c r="L9" s="109">
        <v>178.24439999999996</v>
      </c>
      <c r="M9" s="109">
        <v>954.4</v>
      </c>
      <c r="N9" s="109">
        <v>3.995</v>
      </c>
      <c r="O9" s="109">
        <v>43.60999999999999</v>
      </c>
      <c r="P9" s="109">
        <v>0.18</v>
      </c>
      <c r="Q9" s="109">
        <v>0.026</v>
      </c>
      <c r="R9" s="109">
        <f t="shared" ref="R9:R21" si="1">SUM(B9:Q9)</f>
        <v>1555.5663</v>
      </c>
      <c r="S9" s="104">
        <f t="shared" ref="S9:S22" si="2">(+R9/$R$22)*100</f>
        <v>1.241126008</v>
      </c>
    </row>
    <row r="10" ht="38.25" customHeight="1">
      <c r="A10" s="82" t="s">
        <v>171</v>
      </c>
      <c r="B10" s="110">
        <v>0.3</v>
      </c>
      <c r="C10" s="110">
        <v>0.0</v>
      </c>
      <c r="D10" s="110">
        <v>0.0</v>
      </c>
      <c r="E10" s="103">
        <v>0.37</v>
      </c>
      <c r="F10" s="103">
        <v>53.18</v>
      </c>
      <c r="G10" s="103">
        <v>46.690000000000005</v>
      </c>
      <c r="H10" s="103">
        <v>29.460000000000004</v>
      </c>
      <c r="I10" s="103">
        <v>111.30999999999999</v>
      </c>
      <c r="J10" s="103">
        <v>443.8133000000001</v>
      </c>
      <c r="K10" s="103">
        <v>621.3999999999999</v>
      </c>
      <c r="L10" s="103">
        <v>1220.274</v>
      </c>
      <c r="M10" s="103">
        <v>1271.3579999999997</v>
      </c>
      <c r="N10" s="103">
        <v>106.66</v>
      </c>
      <c r="O10" s="103">
        <v>429.77</v>
      </c>
      <c r="P10" s="103">
        <v>7.782</v>
      </c>
      <c r="Q10" s="103">
        <v>0.47000000000000003</v>
      </c>
      <c r="R10" s="103">
        <f t="shared" si="1"/>
        <v>4342.8373</v>
      </c>
      <c r="S10" s="105">
        <f t="shared" si="2"/>
        <v>3.464981417</v>
      </c>
    </row>
    <row r="11" ht="38.25" customHeight="1">
      <c r="A11" s="82" t="s">
        <v>19</v>
      </c>
      <c r="B11" s="110">
        <v>0.0</v>
      </c>
      <c r="C11" s="110">
        <v>0.0</v>
      </c>
      <c r="D11" s="110">
        <v>0.0</v>
      </c>
      <c r="E11" s="103">
        <v>0.0</v>
      </c>
      <c r="F11" s="103">
        <v>40.0</v>
      </c>
      <c r="G11" s="103">
        <v>0.0</v>
      </c>
      <c r="H11" s="103">
        <v>0.0</v>
      </c>
      <c r="I11" s="103">
        <v>1.0</v>
      </c>
      <c r="J11" s="103">
        <v>28.349999999999998</v>
      </c>
      <c r="K11" s="103">
        <v>282.1</v>
      </c>
      <c r="L11" s="103">
        <v>66.3505</v>
      </c>
      <c r="M11" s="103">
        <v>0.27</v>
      </c>
      <c r="N11" s="103">
        <v>0.0</v>
      </c>
      <c r="O11" s="103">
        <v>29.43</v>
      </c>
      <c r="P11" s="103">
        <v>0.0</v>
      </c>
      <c r="Q11" s="103">
        <v>0.0</v>
      </c>
      <c r="R11" s="103">
        <f t="shared" si="1"/>
        <v>447.5005</v>
      </c>
      <c r="S11" s="105">
        <f t="shared" si="2"/>
        <v>0.3570432898</v>
      </c>
    </row>
    <row r="12" ht="38.25" customHeight="1">
      <c r="A12" s="82" t="s">
        <v>20</v>
      </c>
      <c r="B12" s="110">
        <v>0.0</v>
      </c>
      <c r="C12" s="110">
        <v>0.1</v>
      </c>
      <c r="D12" s="110">
        <v>0.0</v>
      </c>
      <c r="E12" s="103">
        <v>0.0</v>
      </c>
      <c r="F12" s="103">
        <v>33.0</v>
      </c>
      <c r="G12" s="103">
        <v>1.68</v>
      </c>
      <c r="H12" s="103">
        <v>5.680000000000001</v>
      </c>
      <c r="I12" s="103">
        <v>200.41</v>
      </c>
      <c r="J12" s="103">
        <v>87.75000000000001</v>
      </c>
      <c r="K12" s="103">
        <v>2400.78</v>
      </c>
      <c r="L12" s="103">
        <v>11.724</v>
      </c>
      <c r="M12" s="103">
        <v>557.9100000000001</v>
      </c>
      <c r="N12" s="103">
        <v>3.6799999999999997</v>
      </c>
      <c r="O12" s="103">
        <v>14.75</v>
      </c>
      <c r="P12" s="103">
        <v>0.5780000000000001</v>
      </c>
      <c r="Q12" s="103">
        <v>0.89</v>
      </c>
      <c r="R12" s="103">
        <f t="shared" si="1"/>
        <v>3318.932</v>
      </c>
      <c r="S12" s="105">
        <f t="shared" si="2"/>
        <v>2.648047097</v>
      </c>
    </row>
    <row r="13" ht="38.25" customHeight="1">
      <c r="A13" s="82" t="s">
        <v>21</v>
      </c>
      <c r="B13" s="110">
        <v>0.0</v>
      </c>
      <c r="C13" s="110">
        <v>0.0</v>
      </c>
      <c r="D13" s="110">
        <v>0.0</v>
      </c>
      <c r="E13" s="103">
        <v>0.0</v>
      </c>
      <c r="F13" s="103">
        <v>0.0</v>
      </c>
      <c r="G13" s="103">
        <v>0.0</v>
      </c>
      <c r="H13" s="103">
        <v>0.12000000000000001</v>
      </c>
      <c r="I13" s="103">
        <v>0.0</v>
      </c>
      <c r="J13" s="103">
        <v>1.4300000000000002</v>
      </c>
      <c r="K13" s="103">
        <v>0.0</v>
      </c>
      <c r="L13" s="103">
        <v>0.19</v>
      </c>
      <c r="M13" s="103">
        <v>0.0</v>
      </c>
      <c r="N13" s="103">
        <v>0.0</v>
      </c>
      <c r="O13" s="103">
        <v>0.0</v>
      </c>
      <c r="P13" s="103">
        <v>0.0</v>
      </c>
      <c r="Q13" s="103">
        <v>0.0</v>
      </c>
      <c r="R13" s="103">
        <f t="shared" si="1"/>
        <v>1.74</v>
      </c>
      <c r="S13" s="105">
        <f t="shared" si="2"/>
        <v>0.001388278503</v>
      </c>
    </row>
    <row r="14" ht="38.25" customHeight="1">
      <c r="A14" s="82" t="s">
        <v>22</v>
      </c>
      <c r="B14" s="110">
        <v>0.0</v>
      </c>
      <c r="C14" s="110">
        <v>0.0</v>
      </c>
      <c r="D14" s="110">
        <v>0.0</v>
      </c>
      <c r="E14" s="103">
        <v>0.0</v>
      </c>
      <c r="F14" s="103">
        <v>7.529999999999999</v>
      </c>
      <c r="G14" s="103">
        <v>25.79</v>
      </c>
      <c r="H14" s="103">
        <v>2.01</v>
      </c>
      <c r="I14" s="103">
        <v>8.61</v>
      </c>
      <c r="J14" s="103">
        <v>39.410000000000004</v>
      </c>
      <c r="K14" s="103">
        <v>806.4689999999999</v>
      </c>
      <c r="L14" s="103">
        <v>194.6028</v>
      </c>
      <c r="M14" s="103">
        <v>61.78699999999999</v>
      </c>
      <c r="N14" s="103">
        <v>0.0</v>
      </c>
      <c r="O14" s="103">
        <v>1.1199999999999999</v>
      </c>
      <c r="P14" s="103">
        <v>1682.98</v>
      </c>
      <c r="Q14" s="103">
        <v>0.02</v>
      </c>
      <c r="R14" s="103">
        <f t="shared" si="1"/>
        <v>2830.3288</v>
      </c>
      <c r="S14" s="105">
        <f t="shared" si="2"/>
        <v>2.258209557</v>
      </c>
    </row>
    <row r="15" ht="38.25" customHeight="1">
      <c r="A15" s="82" t="s">
        <v>23</v>
      </c>
      <c r="B15" s="110">
        <v>0.0</v>
      </c>
      <c r="C15" s="110">
        <v>0.0</v>
      </c>
      <c r="D15" s="110">
        <v>7.0</v>
      </c>
      <c r="E15" s="103">
        <v>1.9</v>
      </c>
      <c r="F15" s="103">
        <v>11.6</v>
      </c>
      <c r="G15" s="103">
        <v>79.75</v>
      </c>
      <c r="H15" s="103">
        <v>370.61499999999995</v>
      </c>
      <c r="I15" s="103">
        <v>208.44459999999998</v>
      </c>
      <c r="J15" s="103">
        <v>703.6090000000002</v>
      </c>
      <c r="K15" s="103">
        <v>334.578</v>
      </c>
      <c r="L15" s="103">
        <v>158.41920000000002</v>
      </c>
      <c r="M15" s="103">
        <v>206.15099999999995</v>
      </c>
      <c r="N15" s="103">
        <v>34.6</v>
      </c>
      <c r="O15" s="103">
        <v>152.57999999999998</v>
      </c>
      <c r="P15" s="103">
        <v>0.51</v>
      </c>
      <c r="Q15" s="103">
        <v>3.16</v>
      </c>
      <c r="R15" s="103">
        <f t="shared" si="1"/>
        <v>2272.9168</v>
      </c>
      <c r="S15" s="105">
        <f t="shared" si="2"/>
        <v>1.813472145</v>
      </c>
    </row>
    <row r="16" ht="38.25" customHeight="1">
      <c r="A16" s="82" t="s">
        <v>24</v>
      </c>
      <c r="B16" s="110">
        <v>5.0</v>
      </c>
      <c r="C16" s="110">
        <v>0.0</v>
      </c>
      <c r="D16" s="110">
        <v>9.0</v>
      </c>
      <c r="E16" s="103">
        <v>0.0</v>
      </c>
      <c r="F16" s="103">
        <v>140.25</v>
      </c>
      <c r="G16" s="103">
        <v>150.62999999999997</v>
      </c>
      <c r="H16" s="103">
        <v>27.870000000000005</v>
      </c>
      <c r="I16" s="103">
        <v>3062.9</v>
      </c>
      <c r="J16" s="103">
        <v>651.457</v>
      </c>
      <c r="K16" s="103">
        <v>95.07999999999997</v>
      </c>
      <c r="L16" s="103">
        <v>87.97739999999999</v>
      </c>
      <c r="M16" s="103">
        <v>1254.673</v>
      </c>
      <c r="N16" s="103">
        <v>2.92</v>
      </c>
      <c r="O16" s="103">
        <v>2.744999999999999</v>
      </c>
      <c r="P16" s="103">
        <v>0.36</v>
      </c>
      <c r="Q16" s="103">
        <v>0.078</v>
      </c>
      <c r="R16" s="103">
        <f t="shared" si="1"/>
        <v>5490.9404</v>
      </c>
      <c r="S16" s="105">
        <f t="shared" si="2"/>
        <v>4.381008344</v>
      </c>
    </row>
    <row r="17" ht="38.25" customHeight="1">
      <c r="A17" s="82" t="s">
        <v>25</v>
      </c>
      <c r="B17" s="110">
        <v>0.0</v>
      </c>
      <c r="C17" s="110">
        <v>0.0</v>
      </c>
      <c r="D17" s="110">
        <v>0.0</v>
      </c>
      <c r="E17" s="103">
        <v>0.0</v>
      </c>
      <c r="F17" s="103">
        <v>52.01</v>
      </c>
      <c r="G17" s="103">
        <v>318.12</v>
      </c>
      <c r="H17" s="103">
        <v>362.57000000000005</v>
      </c>
      <c r="I17" s="103">
        <v>67.17999999999999</v>
      </c>
      <c r="J17" s="103">
        <v>1260.903</v>
      </c>
      <c r="K17" s="103">
        <v>311.56</v>
      </c>
      <c r="L17" s="103">
        <v>67.664</v>
      </c>
      <c r="M17" s="103">
        <v>1807.5</v>
      </c>
      <c r="N17" s="103">
        <v>281.58</v>
      </c>
      <c r="O17" s="103">
        <v>37.75</v>
      </c>
      <c r="P17" s="103">
        <v>0.035</v>
      </c>
      <c r="Q17" s="103">
        <v>0.0</v>
      </c>
      <c r="R17" s="103">
        <f t="shared" si="1"/>
        <v>4566.872</v>
      </c>
      <c r="S17" s="105">
        <f t="shared" si="2"/>
        <v>3.643730013</v>
      </c>
    </row>
    <row r="18" ht="38.25" customHeight="1">
      <c r="A18" s="82" t="s">
        <v>26</v>
      </c>
      <c r="B18" s="110">
        <v>0.2</v>
      </c>
      <c r="C18" s="110">
        <v>0.0</v>
      </c>
      <c r="D18" s="110">
        <v>0.0</v>
      </c>
      <c r="E18" s="103">
        <v>8.3</v>
      </c>
      <c r="F18" s="103">
        <v>0.7</v>
      </c>
      <c r="G18" s="103">
        <v>4.02</v>
      </c>
      <c r="H18" s="103">
        <v>42.73</v>
      </c>
      <c r="I18" s="103">
        <v>1218.2399999999998</v>
      </c>
      <c r="J18" s="103">
        <v>88.27</v>
      </c>
      <c r="K18" s="103">
        <v>257.254</v>
      </c>
      <c r="L18" s="103">
        <v>15.604999999999999</v>
      </c>
      <c r="M18" s="103">
        <v>43.43</v>
      </c>
      <c r="N18" s="103">
        <v>0.0525</v>
      </c>
      <c r="O18" s="103">
        <v>5.430000000000001</v>
      </c>
      <c r="P18" s="103">
        <v>0.0</v>
      </c>
      <c r="Q18" s="103">
        <v>109.7</v>
      </c>
      <c r="R18" s="103">
        <f t="shared" si="1"/>
        <v>1793.9315</v>
      </c>
      <c r="S18" s="105">
        <f t="shared" si="2"/>
        <v>1.431308355</v>
      </c>
    </row>
    <row r="19" ht="38.25" customHeight="1">
      <c r="A19" s="82" t="s">
        <v>27</v>
      </c>
      <c r="B19" s="110">
        <v>0.0</v>
      </c>
      <c r="C19" s="110">
        <v>0.0</v>
      </c>
      <c r="D19" s="110">
        <v>0.0</v>
      </c>
      <c r="E19" s="103">
        <v>1.95</v>
      </c>
      <c r="F19" s="103">
        <v>1699.5</v>
      </c>
      <c r="G19" s="103">
        <v>1760.9889999999994</v>
      </c>
      <c r="H19" s="103">
        <v>33.74999999999999</v>
      </c>
      <c r="I19" s="103">
        <v>219.03</v>
      </c>
      <c r="J19" s="103">
        <v>912.0639</v>
      </c>
      <c r="K19" s="103">
        <v>4435.505000000001</v>
      </c>
      <c r="L19" s="103">
        <v>21123.432000000004</v>
      </c>
      <c r="M19" s="103">
        <v>56611.85839999999</v>
      </c>
      <c r="N19" s="103">
        <v>35.8145</v>
      </c>
      <c r="O19" s="103">
        <v>34.9</v>
      </c>
      <c r="P19" s="103">
        <v>0.0</v>
      </c>
      <c r="Q19" s="103">
        <v>0.0</v>
      </c>
      <c r="R19" s="103">
        <f t="shared" si="1"/>
        <v>86868.7928</v>
      </c>
      <c r="S19" s="105">
        <f t="shared" si="2"/>
        <v>69.30924001</v>
      </c>
    </row>
    <row r="20" ht="38.25" customHeight="1">
      <c r="A20" s="82" t="s">
        <v>28</v>
      </c>
      <c r="B20" s="110">
        <v>0.0</v>
      </c>
      <c r="C20" s="110">
        <v>0.0</v>
      </c>
      <c r="D20" s="110">
        <v>0.0</v>
      </c>
      <c r="E20" s="103">
        <v>0.0</v>
      </c>
      <c r="F20" s="103">
        <v>0.0</v>
      </c>
      <c r="G20" s="103">
        <v>0.0</v>
      </c>
      <c r="H20" s="103">
        <v>0.0</v>
      </c>
      <c r="I20" s="103">
        <v>0.0</v>
      </c>
      <c r="J20" s="103">
        <v>0.612</v>
      </c>
      <c r="K20" s="103">
        <v>9.549999999999999</v>
      </c>
      <c r="L20" s="103">
        <v>0.242</v>
      </c>
      <c r="M20" s="103">
        <v>6.529999999999999</v>
      </c>
      <c r="N20" s="103">
        <v>13.607899999999999</v>
      </c>
      <c r="O20" s="103">
        <v>0.0</v>
      </c>
      <c r="P20" s="103">
        <v>0.0</v>
      </c>
      <c r="Q20" s="103">
        <v>2.2</v>
      </c>
      <c r="R20" s="103">
        <f t="shared" si="1"/>
        <v>32.7419</v>
      </c>
      <c r="S20" s="105">
        <f t="shared" si="2"/>
        <v>0.0261234919</v>
      </c>
    </row>
    <row r="21" ht="38.25" customHeight="1">
      <c r="A21" s="86" t="s">
        <v>29</v>
      </c>
      <c r="B21" s="111">
        <v>0.0</v>
      </c>
      <c r="C21" s="111">
        <v>1.3</v>
      </c>
      <c r="D21" s="111">
        <v>0.0</v>
      </c>
      <c r="E21" s="112">
        <v>6.96</v>
      </c>
      <c r="F21" s="112">
        <v>2.8</v>
      </c>
      <c r="G21" s="112">
        <v>210.97000000000003</v>
      </c>
      <c r="H21" s="112">
        <v>5.5</v>
      </c>
      <c r="I21" s="112">
        <v>388.52</v>
      </c>
      <c r="J21" s="112">
        <v>311.16099999999994</v>
      </c>
      <c r="K21" s="112">
        <v>115.44800000000002</v>
      </c>
      <c r="L21" s="112">
        <v>121.48190000000012</v>
      </c>
      <c r="M21" s="112">
        <v>9578.0178</v>
      </c>
      <c r="N21" s="112">
        <v>2.728</v>
      </c>
      <c r="O21" s="112">
        <v>4.9</v>
      </c>
      <c r="P21" s="112">
        <v>0.0</v>
      </c>
      <c r="Q21" s="112">
        <v>1062.195</v>
      </c>
      <c r="R21" s="112">
        <f t="shared" si="1"/>
        <v>11811.9817</v>
      </c>
      <c r="S21" s="113">
        <f t="shared" si="2"/>
        <v>9.424321995</v>
      </c>
    </row>
    <row r="22" ht="27.0" customHeight="1">
      <c r="A22" s="90" t="s">
        <v>169</v>
      </c>
      <c r="B22" s="106">
        <f t="shared" ref="B22:R22" si="3">SUM(B9:B21)</f>
        <v>28.29</v>
      </c>
      <c r="C22" s="106">
        <f t="shared" si="3"/>
        <v>1.4</v>
      </c>
      <c r="D22" s="106">
        <f t="shared" si="3"/>
        <v>16</v>
      </c>
      <c r="E22" s="106">
        <f t="shared" si="3"/>
        <v>19.48</v>
      </c>
      <c r="F22" s="106">
        <f t="shared" si="3"/>
        <v>2042.57</v>
      </c>
      <c r="G22" s="106">
        <f t="shared" si="3"/>
        <v>2623.869</v>
      </c>
      <c r="H22" s="106">
        <f t="shared" si="3"/>
        <v>885.855</v>
      </c>
      <c r="I22" s="106">
        <f t="shared" si="3"/>
        <v>5501.0946</v>
      </c>
      <c r="J22" s="106">
        <f t="shared" si="3"/>
        <v>4626.2736</v>
      </c>
      <c r="K22" s="106">
        <f t="shared" si="3"/>
        <v>9876.3705</v>
      </c>
      <c r="L22" s="106">
        <f t="shared" si="3"/>
        <v>23246.2072</v>
      </c>
      <c r="M22" s="106">
        <f t="shared" si="3"/>
        <v>72353.8852</v>
      </c>
      <c r="N22" s="106">
        <f t="shared" si="3"/>
        <v>485.6379</v>
      </c>
      <c r="O22" s="106">
        <f t="shared" si="3"/>
        <v>756.985</v>
      </c>
      <c r="P22" s="106">
        <f t="shared" si="3"/>
        <v>1692.425</v>
      </c>
      <c r="Q22" s="106">
        <f t="shared" si="3"/>
        <v>1178.739</v>
      </c>
      <c r="R22" s="106">
        <f t="shared" si="3"/>
        <v>125335.082</v>
      </c>
      <c r="S22" s="107">
        <f t="shared" si="2"/>
        <v>100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R4"/>
    <mergeCell ref="A5:R5"/>
    <mergeCell ref="A7:A8"/>
    <mergeCell ref="B7:S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3.25"/>
    <col customWidth="1" min="2" max="6" width="10.63"/>
    <col customWidth="1" min="7" max="7" width="12.25"/>
    <col customWidth="1" min="8" max="9" width="10.63"/>
    <col customWidth="1" min="10" max="10" width="13.25"/>
    <col customWidth="1" min="11" max="11" width="10.63"/>
    <col customWidth="1" min="12" max="12" width="12.88"/>
    <col customWidth="1" min="13" max="13" width="12.75"/>
    <col customWidth="1" min="14" max="17" width="10.63"/>
    <col customWidth="1" min="18" max="18" width="13.88"/>
    <col customWidth="1" min="19" max="26" width="10.63"/>
  </cols>
  <sheetData>
    <row r="1" ht="12.75" customHeight="1">
      <c r="A1" s="1" t="s">
        <v>0</v>
      </c>
      <c r="B1" s="1"/>
      <c r="C1" s="1"/>
      <c r="D1" s="1"/>
    </row>
    <row r="2" ht="12.75" customHeight="1">
      <c r="A2" s="1" t="s">
        <v>2</v>
      </c>
      <c r="B2" s="1"/>
      <c r="C2" s="1"/>
      <c r="D2" s="1"/>
    </row>
    <row r="3" ht="12.75" customHeight="1">
      <c r="A3" s="1" t="s">
        <v>174</v>
      </c>
      <c r="B3" s="1"/>
      <c r="C3" s="1"/>
      <c r="D3" s="1"/>
    </row>
    <row r="4" ht="12.75" customHeight="1">
      <c r="A4" s="3" t="s">
        <v>148</v>
      </c>
      <c r="S4" s="4"/>
    </row>
    <row r="5" ht="12.75" customHeight="1">
      <c r="A5" s="3" t="s">
        <v>175</v>
      </c>
      <c r="S5" s="4"/>
    </row>
    <row r="6" ht="12.75" customHeight="1"/>
    <row r="7" ht="12.75" customHeight="1">
      <c r="A7" s="96" t="s">
        <v>167</v>
      </c>
      <c r="B7" s="97" t="s">
        <v>150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74"/>
    </row>
    <row r="8" ht="12.75" customHeight="1">
      <c r="A8" s="99"/>
      <c r="B8" s="100" t="s">
        <v>151</v>
      </c>
      <c r="C8" s="100" t="s">
        <v>152</v>
      </c>
      <c r="D8" s="100" t="s">
        <v>153</v>
      </c>
      <c r="E8" s="101" t="s">
        <v>154</v>
      </c>
      <c r="F8" s="101" t="s">
        <v>155</v>
      </c>
      <c r="G8" s="101" t="s">
        <v>156</v>
      </c>
      <c r="H8" s="101" t="s">
        <v>157</v>
      </c>
      <c r="I8" s="101" t="s">
        <v>158</v>
      </c>
      <c r="J8" s="101" t="s">
        <v>159</v>
      </c>
      <c r="K8" s="101" t="s">
        <v>160</v>
      </c>
      <c r="L8" s="101" t="s">
        <v>161</v>
      </c>
      <c r="M8" s="101" t="s">
        <v>162</v>
      </c>
      <c r="N8" s="101" t="s">
        <v>163</v>
      </c>
      <c r="O8" s="101" t="s">
        <v>164</v>
      </c>
      <c r="P8" s="101" t="s">
        <v>165</v>
      </c>
      <c r="Q8" s="101" t="s">
        <v>166</v>
      </c>
      <c r="R8" s="101" t="s">
        <v>8</v>
      </c>
      <c r="S8" s="102" t="s">
        <v>9</v>
      </c>
    </row>
    <row r="9" ht="38.25" customHeight="1">
      <c r="A9" s="78" t="s">
        <v>17</v>
      </c>
      <c r="B9" s="108">
        <v>1.0</v>
      </c>
      <c r="C9" s="108">
        <v>0.0</v>
      </c>
      <c r="D9" s="108">
        <v>0.0</v>
      </c>
      <c r="E9" s="109">
        <v>0.01</v>
      </c>
      <c r="F9" s="109">
        <v>1.2</v>
      </c>
      <c r="G9" s="109">
        <v>320.48</v>
      </c>
      <c r="H9" s="109">
        <v>15.919999999999998</v>
      </c>
      <c r="I9" s="109">
        <v>18.74</v>
      </c>
      <c r="J9" s="109">
        <v>680.7825999999999</v>
      </c>
      <c r="K9" s="109">
        <v>255.904</v>
      </c>
      <c r="L9" s="109">
        <v>278.3639999999999</v>
      </c>
      <c r="M9" s="109">
        <v>376.39</v>
      </c>
      <c r="N9" s="109">
        <v>47.16</v>
      </c>
      <c r="O9" s="109">
        <v>291.1499999999999</v>
      </c>
      <c r="P9" s="109">
        <v>23.165000000000003</v>
      </c>
      <c r="Q9" s="109">
        <v>0.86</v>
      </c>
      <c r="R9" s="109">
        <f t="shared" ref="R9:R21" si="1">SUM(B9:Q9)</f>
        <v>2311.1256</v>
      </c>
      <c r="S9" s="104">
        <f t="shared" ref="S9:S22" si="2">(+R9/$R$22)*100</f>
        <v>6.487755437</v>
      </c>
    </row>
    <row r="10" ht="38.25" customHeight="1">
      <c r="A10" s="82" t="s">
        <v>18</v>
      </c>
      <c r="B10" s="110">
        <v>0.05500000000000001</v>
      </c>
      <c r="C10" s="110">
        <v>3.0</v>
      </c>
      <c r="D10" s="110">
        <v>0.0</v>
      </c>
      <c r="E10" s="103">
        <v>0.0</v>
      </c>
      <c r="F10" s="103">
        <v>0.01</v>
      </c>
      <c r="G10" s="103">
        <v>23.980000000000008</v>
      </c>
      <c r="H10" s="103">
        <v>200.57</v>
      </c>
      <c r="I10" s="103">
        <v>99.91</v>
      </c>
      <c r="J10" s="103">
        <v>183.495</v>
      </c>
      <c r="K10" s="103">
        <v>705.8810000000001</v>
      </c>
      <c r="L10" s="103">
        <v>82.44600000000001</v>
      </c>
      <c r="M10" s="103">
        <v>639.156</v>
      </c>
      <c r="N10" s="103">
        <v>114.247</v>
      </c>
      <c r="O10" s="103">
        <v>55.3</v>
      </c>
      <c r="P10" s="103">
        <v>0.9319999999999999</v>
      </c>
      <c r="Q10" s="103">
        <v>0.42100000000000004</v>
      </c>
      <c r="R10" s="103">
        <f t="shared" si="1"/>
        <v>2109.403</v>
      </c>
      <c r="S10" s="105">
        <f t="shared" si="2"/>
        <v>5.921482927</v>
      </c>
    </row>
    <row r="11" ht="38.25" customHeight="1">
      <c r="A11" s="82" t="s">
        <v>19</v>
      </c>
      <c r="B11" s="110">
        <v>0.0</v>
      </c>
      <c r="C11" s="110">
        <v>0.0</v>
      </c>
      <c r="D11" s="110">
        <v>0.0</v>
      </c>
      <c r="E11" s="103">
        <v>0.0</v>
      </c>
      <c r="F11" s="103">
        <v>0.0</v>
      </c>
      <c r="G11" s="103">
        <v>0.0</v>
      </c>
      <c r="H11" s="103">
        <v>0.0</v>
      </c>
      <c r="I11" s="103">
        <v>36.48</v>
      </c>
      <c r="J11" s="103">
        <v>36.17</v>
      </c>
      <c r="K11" s="103">
        <v>6.080000000000001</v>
      </c>
      <c r="L11" s="103">
        <v>22.134</v>
      </c>
      <c r="M11" s="103">
        <v>7.0</v>
      </c>
      <c r="N11" s="103">
        <v>0.049</v>
      </c>
      <c r="O11" s="103">
        <v>140.67000000000002</v>
      </c>
      <c r="P11" s="103">
        <v>0.0</v>
      </c>
      <c r="Q11" s="103">
        <v>0.0</v>
      </c>
      <c r="R11" s="103">
        <f t="shared" si="1"/>
        <v>248.583</v>
      </c>
      <c r="S11" s="105">
        <f t="shared" si="2"/>
        <v>0.6978182881</v>
      </c>
    </row>
    <row r="12" ht="38.25" customHeight="1">
      <c r="A12" s="82" t="s">
        <v>20</v>
      </c>
      <c r="B12" s="110">
        <v>0.0</v>
      </c>
      <c r="C12" s="110">
        <v>0.0</v>
      </c>
      <c r="D12" s="110">
        <v>0.61</v>
      </c>
      <c r="E12" s="103">
        <v>0.02</v>
      </c>
      <c r="F12" s="103">
        <v>104.6</v>
      </c>
      <c r="G12" s="103">
        <v>164.82</v>
      </c>
      <c r="H12" s="103">
        <v>550.55</v>
      </c>
      <c r="I12" s="103">
        <v>160.88000000000005</v>
      </c>
      <c r="J12" s="103">
        <v>33.09400000000001</v>
      </c>
      <c r="K12" s="103">
        <v>9.5696</v>
      </c>
      <c r="L12" s="103">
        <v>44.144400000000005</v>
      </c>
      <c r="M12" s="103">
        <v>5.01</v>
      </c>
      <c r="N12" s="103">
        <v>5.65</v>
      </c>
      <c r="O12" s="103">
        <v>63.72</v>
      </c>
      <c r="P12" s="103">
        <v>4.246999999999999</v>
      </c>
      <c r="Q12" s="103">
        <v>17.724999999999998</v>
      </c>
      <c r="R12" s="103">
        <f t="shared" si="1"/>
        <v>1164.64</v>
      </c>
      <c r="S12" s="105">
        <f t="shared" si="2"/>
        <v>3.269359092</v>
      </c>
    </row>
    <row r="13" ht="38.25" customHeight="1">
      <c r="A13" s="82" t="s">
        <v>21</v>
      </c>
      <c r="B13" s="110">
        <v>0.0</v>
      </c>
      <c r="C13" s="110">
        <v>0.0</v>
      </c>
      <c r="D13" s="110">
        <v>0.0</v>
      </c>
      <c r="E13" s="103">
        <v>0.0</v>
      </c>
      <c r="F13" s="103">
        <v>0.0</v>
      </c>
      <c r="G13" s="103">
        <v>0.0</v>
      </c>
      <c r="H13" s="103">
        <v>0.52</v>
      </c>
      <c r="I13" s="103">
        <v>0.0</v>
      </c>
      <c r="J13" s="103">
        <v>0.11</v>
      </c>
      <c r="K13" s="103">
        <v>12.299999999999999</v>
      </c>
      <c r="L13" s="103">
        <v>0.45</v>
      </c>
      <c r="M13" s="103">
        <v>1.02</v>
      </c>
      <c r="N13" s="103">
        <v>0.0</v>
      </c>
      <c r="O13" s="103">
        <v>0.0</v>
      </c>
      <c r="P13" s="103">
        <v>0.0</v>
      </c>
      <c r="Q13" s="103">
        <v>0.0</v>
      </c>
      <c r="R13" s="103">
        <f t="shared" si="1"/>
        <v>14.4</v>
      </c>
      <c r="S13" s="105">
        <f t="shared" si="2"/>
        <v>0.04042345353</v>
      </c>
    </row>
    <row r="14" ht="38.25" customHeight="1">
      <c r="A14" s="82" t="s">
        <v>22</v>
      </c>
      <c r="B14" s="110">
        <v>0.0</v>
      </c>
      <c r="C14" s="110">
        <v>0.0</v>
      </c>
      <c r="D14" s="110">
        <v>0.0</v>
      </c>
      <c r="E14" s="103">
        <v>0.0</v>
      </c>
      <c r="F14" s="103">
        <v>0.0</v>
      </c>
      <c r="G14" s="103">
        <v>1.05</v>
      </c>
      <c r="H14" s="103">
        <v>2.68</v>
      </c>
      <c r="I14" s="103">
        <v>0.0</v>
      </c>
      <c r="J14" s="103">
        <v>43.004</v>
      </c>
      <c r="K14" s="103">
        <v>8.18</v>
      </c>
      <c r="L14" s="103">
        <v>34.27500000000001</v>
      </c>
      <c r="M14" s="103">
        <v>26.220000000000002</v>
      </c>
      <c r="N14" s="103">
        <v>3.8101999999999996</v>
      </c>
      <c r="O14" s="103">
        <v>0.0</v>
      </c>
      <c r="P14" s="103">
        <v>5.13</v>
      </c>
      <c r="Q14" s="103">
        <v>0.218</v>
      </c>
      <c r="R14" s="103">
        <f t="shared" si="1"/>
        <v>124.5672</v>
      </c>
      <c r="S14" s="105">
        <f t="shared" si="2"/>
        <v>0.3496830848</v>
      </c>
    </row>
    <row r="15" ht="38.25" customHeight="1">
      <c r="A15" s="82" t="s">
        <v>23</v>
      </c>
      <c r="B15" s="110">
        <v>0.0</v>
      </c>
      <c r="C15" s="110">
        <v>0.0</v>
      </c>
      <c r="D15" s="110">
        <v>0.0</v>
      </c>
      <c r="E15" s="103">
        <v>3.7</v>
      </c>
      <c r="F15" s="103">
        <v>43.01</v>
      </c>
      <c r="G15" s="103">
        <v>111.06</v>
      </c>
      <c r="H15" s="103">
        <v>77.13000000000001</v>
      </c>
      <c r="I15" s="103">
        <v>99.61300000000001</v>
      </c>
      <c r="J15" s="103">
        <v>312.9460000000001</v>
      </c>
      <c r="K15" s="103">
        <v>254.37160000000006</v>
      </c>
      <c r="L15" s="103">
        <v>322.2138000000003</v>
      </c>
      <c r="M15" s="103">
        <v>80.344</v>
      </c>
      <c r="N15" s="103">
        <v>3.939</v>
      </c>
      <c r="O15" s="103">
        <v>165.86159999999998</v>
      </c>
      <c r="P15" s="103">
        <v>0.895</v>
      </c>
      <c r="Q15" s="103">
        <v>1.4</v>
      </c>
      <c r="R15" s="103">
        <f t="shared" si="1"/>
        <v>1476.484</v>
      </c>
      <c r="S15" s="105">
        <f t="shared" si="2"/>
        <v>4.144762664</v>
      </c>
    </row>
    <row r="16" ht="38.25" customHeight="1">
      <c r="A16" s="82" t="s">
        <v>24</v>
      </c>
      <c r="B16" s="110">
        <v>0.001</v>
      </c>
      <c r="C16" s="110">
        <v>0.0</v>
      </c>
      <c r="D16" s="110">
        <v>0.3</v>
      </c>
      <c r="E16" s="103">
        <v>0.065</v>
      </c>
      <c r="F16" s="103">
        <v>3.82</v>
      </c>
      <c r="G16" s="103">
        <v>4.402</v>
      </c>
      <c r="H16" s="103">
        <v>17.470000000000002</v>
      </c>
      <c r="I16" s="103">
        <v>64.42999999999999</v>
      </c>
      <c r="J16" s="103">
        <v>248.56900000000005</v>
      </c>
      <c r="K16" s="103">
        <v>42.3325</v>
      </c>
      <c r="L16" s="103">
        <v>102.99430000000007</v>
      </c>
      <c r="M16" s="103">
        <v>255.20999999999998</v>
      </c>
      <c r="N16" s="103">
        <v>2.7</v>
      </c>
      <c r="O16" s="103">
        <v>13.24</v>
      </c>
      <c r="P16" s="103">
        <v>0.01</v>
      </c>
      <c r="Q16" s="103">
        <v>4.0</v>
      </c>
      <c r="R16" s="103">
        <f t="shared" si="1"/>
        <v>759.5438</v>
      </c>
      <c r="S16" s="105">
        <f t="shared" si="2"/>
        <v>2.13217941</v>
      </c>
    </row>
    <row r="17" ht="38.25" customHeight="1">
      <c r="A17" s="82" t="s">
        <v>25</v>
      </c>
      <c r="B17" s="110">
        <v>0.0</v>
      </c>
      <c r="C17" s="110">
        <v>0.0</v>
      </c>
      <c r="D17" s="110">
        <v>0.0</v>
      </c>
      <c r="E17" s="103">
        <v>0.1</v>
      </c>
      <c r="F17" s="103">
        <v>3.92</v>
      </c>
      <c r="G17" s="103">
        <v>8.14</v>
      </c>
      <c r="H17" s="103">
        <v>21.61</v>
      </c>
      <c r="I17" s="103">
        <v>986.39</v>
      </c>
      <c r="J17" s="103">
        <v>46.495000000000005</v>
      </c>
      <c r="K17" s="103">
        <v>7.722000000000001</v>
      </c>
      <c r="L17" s="103">
        <v>56.121</v>
      </c>
      <c r="M17" s="103">
        <v>90.82000000000001</v>
      </c>
      <c r="N17" s="103">
        <v>19.805</v>
      </c>
      <c r="O17" s="103">
        <v>56.140100000000004</v>
      </c>
      <c r="P17" s="103">
        <v>0.02</v>
      </c>
      <c r="Q17" s="103">
        <v>0.0</v>
      </c>
      <c r="R17" s="103">
        <f t="shared" si="1"/>
        <v>1297.2831</v>
      </c>
      <c r="S17" s="105">
        <f t="shared" si="2"/>
        <v>3.641712716</v>
      </c>
    </row>
    <row r="18" ht="38.25" customHeight="1">
      <c r="A18" s="82" t="s">
        <v>26</v>
      </c>
      <c r="B18" s="110">
        <v>0.0</v>
      </c>
      <c r="C18" s="110">
        <v>0.0</v>
      </c>
      <c r="D18" s="110">
        <v>0.0</v>
      </c>
      <c r="E18" s="103">
        <v>0.0</v>
      </c>
      <c r="F18" s="103">
        <v>0.0</v>
      </c>
      <c r="G18" s="103">
        <v>3.4</v>
      </c>
      <c r="H18" s="103">
        <v>19.59</v>
      </c>
      <c r="I18" s="103">
        <v>8.73</v>
      </c>
      <c r="J18" s="103">
        <v>162.76999999999998</v>
      </c>
      <c r="K18" s="103">
        <v>30.42</v>
      </c>
      <c r="L18" s="103">
        <v>712.365</v>
      </c>
      <c r="M18" s="103">
        <v>1.25</v>
      </c>
      <c r="N18" s="103">
        <v>0.63</v>
      </c>
      <c r="O18" s="103">
        <v>0.0</v>
      </c>
      <c r="P18" s="103">
        <v>0.0</v>
      </c>
      <c r="Q18" s="103">
        <v>302.115</v>
      </c>
      <c r="R18" s="103">
        <f t="shared" si="1"/>
        <v>1241.27</v>
      </c>
      <c r="S18" s="105">
        <f t="shared" si="2"/>
        <v>3.484473622</v>
      </c>
    </row>
    <row r="19" ht="38.25" customHeight="1">
      <c r="A19" s="82" t="s">
        <v>27</v>
      </c>
      <c r="B19" s="110">
        <v>0.007</v>
      </c>
      <c r="C19" s="110">
        <v>0.0</v>
      </c>
      <c r="D19" s="110">
        <v>0.0</v>
      </c>
      <c r="E19" s="103">
        <v>0.6</v>
      </c>
      <c r="F19" s="103">
        <v>7.62</v>
      </c>
      <c r="G19" s="103">
        <v>6137.850000000002</v>
      </c>
      <c r="H19" s="103">
        <v>21.4</v>
      </c>
      <c r="I19" s="103">
        <v>62.548</v>
      </c>
      <c r="J19" s="103">
        <v>2731.8714999999993</v>
      </c>
      <c r="K19" s="103">
        <v>244.61269999999993</v>
      </c>
      <c r="L19" s="103">
        <v>3936.1638999999946</v>
      </c>
      <c r="M19" s="103">
        <v>8986.871700000009</v>
      </c>
      <c r="N19" s="103">
        <v>15.225000000000001</v>
      </c>
      <c r="O19" s="103">
        <v>5.35</v>
      </c>
      <c r="P19" s="103">
        <v>0.01</v>
      </c>
      <c r="Q19" s="103">
        <v>0.0</v>
      </c>
      <c r="R19" s="103">
        <f t="shared" si="1"/>
        <v>22150.1298</v>
      </c>
      <c r="S19" s="105">
        <f t="shared" si="2"/>
        <v>62.17949602</v>
      </c>
    </row>
    <row r="20" ht="38.25" customHeight="1">
      <c r="A20" s="82" t="s">
        <v>28</v>
      </c>
      <c r="B20" s="110">
        <v>0.0</v>
      </c>
      <c r="C20" s="110">
        <v>0.0</v>
      </c>
      <c r="D20" s="110">
        <v>0.0</v>
      </c>
      <c r="E20" s="103">
        <v>0.0</v>
      </c>
      <c r="F20" s="103">
        <v>0.0</v>
      </c>
      <c r="G20" s="103">
        <v>3.0</v>
      </c>
      <c r="H20" s="103">
        <v>0.0</v>
      </c>
      <c r="I20" s="103">
        <v>0.4</v>
      </c>
      <c r="J20" s="103">
        <v>94.01</v>
      </c>
      <c r="K20" s="103">
        <v>8.575</v>
      </c>
      <c r="L20" s="103">
        <v>0.6659999999999999</v>
      </c>
      <c r="M20" s="103">
        <v>0.75</v>
      </c>
      <c r="N20" s="103">
        <v>0.0</v>
      </c>
      <c r="O20" s="103">
        <v>0.0</v>
      </c>
      <c r="P20" s="103">
        <v>0.8880000000000001</v>
      </c>
      <c r="Q20" s="103">
        <v>0.0</v>
      </c>
      <c r="R20" s="103">
        <f t="shared" si="1"/>
        <v>108.289</v>
      </c>
      <c r="S20" s="105">
        <f t="shared" si="2"/>
        <v>0.3039871777</v>
      </c>
    </row>
    <row r="21" ht="38.25" customHeight="1">
      <c r="A21" s="86" t="s">
        <v>29</v>
      </c>
      <c r="B21" s="111">
        <v>8.16</v>
      </c>
      <c r="C21" s="111">
        <v>24.9</v>
      </c>
      <c r="D21" s="111">
        <v>2.3</v>
      </c>
      <c r="E21" s="112">
        <v>3.0</v>
      </c>
      <c r="F21" s="112">
        <v>36.150000000000006</v>
      </c>
      <c r="G21" s="112">
        <v>165.55</v>
      </c>
      <c r="H21" s="112">
        <v>25.950000000000003</v>
      </c>
      <c r="I21" s="112">
        <v>0.08</v>
      </c>
      <c r="J21" s="112">
        <v>328.5319999999999</v>
      </c>
      <c r="K21" s="112">
        <v>90.22300000000001</v>
      </c>
      <c r="L21" s="112">
        <v>265.31559999999985</v>
      </c>
      <c r="M21" s="112">
        <v>1624.5324999999993</v>
      </c>
      <c r="N21" s="112">
        <v>18.992499999999996</v>
      </c>
      <c r="O21" s="112">
        <v>21.98</v>
      </c>
      <c r="P21" s="112">
        <v>1.5</v>
      </c>
      <c r="Q21" s="112">
        <v>0.0</v>
      </c>
      <c r="R21" s="112">
        <f t="shared" si="1"/>
        <v>2617.1656</v>
      </c>
      <c r="S21" s="113">
        <f t="shared" si="2"/>
        <v>7.346866112</v>
      </c>
    </row>
    <row r="22" ht="27.0" customHeight="1">
      <c r="A22" s="90" t="s">
        <v>169</v>
      </c>
      <c r="B22" s="106">
        <f t="shared" ref="B22:R22" si="3">SUM(B9:B21)</f>
        <v>9.223</v>
      </c>
      <c r="C22" s="106">
        <f t="shared" si="3"/>
        <v>27.9</v>
      </c>
      <c r="D22" s="106">
        <f t="shared" si="3"/>
        <v>3.21</v>
      </c>
      <c r="E22" s="106">
        <f t="shared" si="3"/>
        <v>7.495</v>
      </c>
      <c r="F22" s="106">
        <f t="shared" si="3"/>
        <v>200.33</v>
      </c>
      <c r="G22" s="106">
        <f t="shared" si="3"/>
        <v>6943.732</v>
      </c>
      <c r="H22" s="106">
        <f t="shared" si="3"/>
        <v>953.39</v>
      </c>
      <c r="I22" s="106">
        <f t="shared" si="3"/>
        <v>1538.201</v>
      </c>
      <c r="J22" s="106">
        <f t="shared" si="3"/>
        <v>4901.8491</v>
      </c>
      <c r="K22" s="106">
        <f t="shared" si="3"/>
        <v>1676.1714</v>
      </c>
      <c r="L22" s="106">
        <f t="shared" si="3"/>
        <v>5857.653</v>
      </c>
      <c r="M22" s="106">
        <f t="shared" si="3"/>
        <v>12094.5742</v>
      </c>
      <c r="N22" s="106">
        <f t="shared" si="3"/>
        <v>232.2077</v>
      </c>
      <c r="O22" s="106">
        <f t="shared" si="3"/>
        <v>813.4117</v>
      </c>
      <c r="P22" s="106">
        <f t="shared" si="3"/>
        <v>36.797</v>
      </c>
      <c r="Q22" s="106">
        <f t="shared" si="3"/>
        <v>326.739</v>
      </c>
      <c r="R22" s="106">
        <f t="shared" si="3"/>
        <v>35622.8841</v>
      </c>
      <c r="S22" s="107">
        <f t="shared" si="2"/>
        <v>100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R4"/>
    <mergeCell ref="A5:R5"/>
    <mergeCell ref="A7:A8"/>
    <mergeCell ref="B7:S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3.25"/>
    <col customWidth="1" min="2" max="9" width="10.63"/>
    <col customWidth="1" min="10" max="10" width="13.25"/>
    <col customWidth="1" min="11" max="11" width="10.63"/>
    <col customWidth="1" min="12" max="12" width="12.88"/>
    <col customWidth="1" min="13" max="13" width="12.75"/>
    <col customWidth="1" min="14" max="17" width="10.63"/>
    <col customWidth="1" min="18" max="18" width="13.88"/>
    <col customWidth="1" min="19" max="26" width="10.63"/>
  </cols>
  <sheetData>
    <row r="1" ht="12.75" customHeight="1">
      <c r="A1" s="1" t="s">
        <v>0</v>
      </c>
      <c r="B1" s="1"/>
      <c r="C1" s="1"/>
      <c r="D1" s="1"/>
    </row>
    <row r="2" ht="12.75" customHeight="1">
      <c r="A2" s="1" t="s">
        <v>2</v>
      </c>
      <c r="B2" s="1"/>
      <c r="C2" s="1"/>
      <c r="D2" s="1"/>
    </row>
    <row r="3" ht="12.75" customHeight="1">
      <c r="A3" s="1" t="s">
        <v>176</v>
      </c>
      <c r="B3" s="1"/>
      <c r="C3" s="1"/>
      <c r="D3" s="1"/>
    </row>
    <row r="4" ht="12.75" customHeight="1">
      <c r="A4" s="3" t="s">
        <v>148</v>
      </c>
      <c r="S4" s="4"/>
    </row>
    <row r="5" ht="12.75" customHeight="1">
      <c r="A5" s="3" t="s">
        <v>177</v>
      </c>
      <c r="S5" s="4"/>
    </row>
    <row r="6" ht="12.75" customHeight="1"/>
    <row r="7" ht="12.75" customHeight="1">
      <c r="A7" s="96" t="s">
        <v>167</v>
      </c>
      <c r="B7" s="97" t="s">
        <v>150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74"/>
    </row>
    <row r="8" ht="12.75" customHeight="1">
      <c r="A8" s="99"/>
      <c r="B8" s="100" t="s">
        <v>151</v>
      </c>
      <c r="C8" s="100" t="s">
        <v>152</v>
      </c>
      <c r="D8" s="100" t="s">
        <v>153</v>
      </c>
      <c r="E8" s="101" t="s">
        <v>154</v>
      </c>
      <c r="F8" s="101" t="s">
        <v>155</v>
      </c>
      <c r="G8" s="101" t="s">
        <v>156</v>
      </c>
      <c r="H8" s="101" t="s">
        <v>157</v>
      </c>
      <c r="I8" s="101" t="s">
        <v>158</v>
      </c>
      <c r="J8" s="101" t="s">
        <v>159</v>
      </c>
      <c r="K8" s="101" t="s">
        <v>160</v>
      </c>
      <c r="L8" s="101" t="s">
        <v>161</v>
      </c>
      <c r="M8" s="101" t="s">
        <v>162</v>
      </c>
      <c r="N8" s="101" t="s">
        <v>163</v>
      </c>
      <c r="O8" s="101" t="s">
        <v>164</v>
      </c>
      <c r="P8" s="101" t="s">
        <v>165</v>
      </c>
      <c r="Q8" s="101" t="s">
        <v>166</v>
      </c>
      <c r="R8" s="101" t="s">
        <v>8</v>
      </c>
      <c r="S8" s="102" t="s">
        <v>9</v>
      </c>
    </row>
    <row r="9" ht="38.25" customHeight="1">
      <c r="A9" s="78" t="s">
        <v>17</v>
      </c>
      <c r="B9" s="108">
        <v>0.0</v>
      </c>
      <c r="C9" s="108">
        <v>5.491</v>
      </c>
      <c r="D9" s="108">
        <v>0.0</v>
      </c>
      <c r="E9" s="109">
        <v>0.0</v>
      </c>
      <c r="F9" s="109">
        <v>0.02</v>
      </c>
      <c r="G9" s="109">
        <v>10.920000000000002</v>
      </c>
      <c r="H9" s="109">
        <v>803.6099999999998</v>
      </c>
      <c r="I9" s="109">
        <v>78.59</v>
      </c>
      <c r="J9" s="109">
        <v>694.2099000000003</v>
      </c>
      <c r="K9" s="109">
        <v>71.318</v>
      </c>
      <c r="L9" s="109">
        <v>257.0349</v>
      </c>
      <c r="M9" s="109">
        <v>704.215</v>
      </c>
      <c r="N9" s="109">
        <v>42.1435</v>
      </c>
      <c r="O9" s="109">
        <v>21.89</v>
      </c>
      <c r="P9" s="109">
        <v>0.05</v>
      </c>
      <c r="Q9" s="109">
        <v>0.0</v>
      </c>
      <c r="R9" s="109">
        <f t="shared" ref="R9:R21" si="1">SUM(B9:Q9)</f>
        <v>2689.4923</v>
      </c>
      <c r="S9" s="104">
        <f t="shared" ref="S9:S22" si="2">(+R9/$R$22)*100</f>
        <v>2.629238946</v>
      </c>
    </row>
    <row r="10" ht="38.25" customHeight="1">
      <c r="A10" s="82" t="s">
        <v>18</v>
      </c>
      <c r="B10" s="110">
        <v>19.02</v>
      </c>
      <c r="C10" s="110">
        <v>0.217</v>
      </c>
      <c r="D10" s="110">
        <v>0.0</v>
      </c>
      <c r="E10" s="103">
        <v>0.01</v>
      </c>
      <c r="F10" s="103">
        <v>135.29999999999998</v>
      </c>
      <c r="G10" s="103">
        <v>21.57</v>
      </c>
      <c r="H10" s="103">
        <v>45.78</v>
      </c>
      <c r="I10" s="103">
        <v>2327.2700000000004</v>
      </c>
      <c r="J10" s="103">
        <v>453.8290000000002</v>
      </c>
      <c r="K10" s="103">
        <v>167.71</v>
      </c>
      <c r="L10" s="103">
        <v>927.1199999999998</v>
      </c>
      <c r="M10" s="103">
        <v>3321.83</v>
      </c>
      <c r="N10" s="103">
        <v>147.2</v>
      </c>
      <c r="O10" s="103">
        <v>80.66</v>
      </c>
      <c r="P10" s="103">
        <v>8.915000000000001</v>
      </c>
      <c r="Q10" s="103">
        <v>11.9</v>
      </c>
      <c r="R10" s="103">
        <f t="shared" si="1"/>
        <v>7668.331</v>
      </c>
      <c r="S10" s="105">
        <f t="shared" si="2"/>
        <v>7.496535505</v>
      </c>
    </row>
    <row r="11" ht="38.25" customHeight="1">
      <c r="A11" s="82" t="s">
        <v>19</v>
      </c>
      <c r="B11" s="110">
        <v>0.0</v>
      </c>
      <c r="C11" s="110">
        <v>0.0</v>
      </c>
      <c r="D11" s="110">
        <v>0.0</v>
      </c>
      <c r="E11" s="103">
        <v>0.0</v>
      </c>
      <c r="F11" s="103">
        <v>0.01</v>
      </c>
      <c r="G11" s="103">
        <v>0.8</v>
      </c>
      <c r="H11" s="103">
        <v>0.0</v>
      </c>
      <c r="I11" s="103">
        <v>0.8</v>
      </c>
      <c r="J11" s="103">
        <v>14.31</v>
      </c>
      <c r="K11" s="103">
        <v>80.88000000000001</v>
      </c>
      <c r="L11" s="103">
        <v>4.33</v>
      </c>
      <c r="M11" s="103">
        <v>6.359999999999999</v>
      </c>
      <c r="N11" s="103">
        <v>0.0</v>
      </c>
      <c r="O11" s="103">
        <v>6.59</v>
      </c>
      <c r="P11" s="103">
        <v>0.0</v>
      </c>
      <c r="Q11" s="103">
        <v>0.0</v>
      </c>
      <c r="R11" s="103">
        <f t="shared" si="1"/>
        <v>114.08</v>
      </c>
      <c r="S11" s="105">
        <f t="shared" si="2"/>
        <v>0.1115242379</v>
      </c>
    </row>
    <row r="12" ht="38.25" customHeight="1">
      <c r="A12" s="82" t="s">
        <v>20</v>
      </c>
      <c r="B12" s="110">
        <v>0.0</v>
      </c>
      <c r="C12" s="110">
        <v>0.0</v>
      </c>
      <c r="D12" s="110">
        <v>0.0</v>
      </c>
      <c r="E12" s="103">
        <v>0.0</v>
      </c>
      <c r="F12" s="103">
        <v>1.21</v>
      </c>
      <c r="G12" s="103">
        <v>3606.62</v>
      </c>
      <c r="H12" s="103">
        <v>143.49999999999997</v>
      </c>
      <c r="I12" s="103">
        <v>69.61</v>
      </c>
      <c r="J12" s="103">
        <v>581.7090000000001</v>
      </c>
      <c r="K12" s="103">
        <v>75.69999999999999</v>
      </c>
      <c r="L12" s="103">
        <v>162.56</v>
      </c>
      <c r="M12" s="103">
        <v>558.7600000000002</v>
      </c>
      <c r="N12" s="103">
        <v>1.75</v>
      </c>
      <c r="O12" s="103">
        <v>2.5100000000000002</v>
      </c>
      <c r="P12" s="103">
        <v>0.01</v>
      </c>
      <c r="Q12" s="103">
        <v>0.015</v>
      </c>
      <c r="R12" s="103">
        <f t="shared" si="1"/>
        <v>5203.954</v>
      </c>
      <c r="S12" s="105">
        <f t="shared" si="2"/>
        <v>5.087368545</v>
      </c>
    </row>
    <row r="13" ht="38.25" customHeight="1">
      <c r="A13" s="82" t="s">
        <v>21</v>
      </c>
      <c r="B13" s="110">
        <v>0.0</v>
      </c>
      <c r="C13" s="110">
        <v>0.0</v>
      </c>
      <c r="D13" s="110">
        <v>0.0</v>
      </c>
      <c r="E13" s="103">
        <v>0.0</v>
      </c>
      <c r="F13" s="103">
        <v>0.0</v>
      </c>
      <c r="G13" s="103">
        <v>1.1400000000000001</v>
      </c>
      <c r="H13" s="103">
        <v>0.0</v>
      </c>
      <c r="I13" s="103">
        <v>0.0</v>
      </c>
      <c r="J13" s="103">
        <v>1.8299999999999998</v>
      </c>
      <c r="K13" s="103">
        <v>44.75</v>
      </c>
      <c r="L13" s="103">
        <v>1.1600000000000001</v>
      </c>
      <c r="M13" s="103">
        <v>0.015</v>
      </c>
      <c r="N13" s="103">
        <v>0.0</v>
      </c>
      <c r="O13" s="103">
        <v>0.4</v>
      </c>
      <c r="P13" s="103">
        <v>0.0</v>
      </c>
      <c r="Q13" s="103">
        <v>0.0</v>
      </c>
      <c r="R13" s="103">
        <f t="shared" si="1"/>
        <v>49.295</v>
      </c>
      <c r="S13" s="105">
        <f t="shared" si="2"/>
        <v>0.04819063206</v>
      </c>
    </row>
    <row r="14" ht="38.25" customHeight="1">
      <c r="A14" s="82" t="s">
        <v>22</v>
      </c>
      <c r="B14" s="110">
        <v>0.0</v>
      </c>
      <c r="C14" s="110">
        <v>0.0</v>
      </c>
      <c r="D14" s="110">
        <v>0.0</v>
      </c>
      <c r="E14" s="103">
        <v>0.0</v>
      </c>
      <c r="F14" s="103">
        <v>1.79</v>
      </c>
      <c r="G14" s="103">
        <v>56.989999999999995</v>
      </c>
      <c r="H14" s="103">
        <v>5.93</v>
      </c>
      <c r="I14" s="103">
        <v>0.46</v>
      </c>
      <c r="J14" s="103">
        <v>14.489999999999998</v>
      </c>
      <c r="K14" s="103">
        <v>117.96699999999998</v>
      </c>
      <c r="L14" s="103">
        <v>251.771</v>
      </c>
      <c r="M14" s="103">
        <v>1103.78</v>
      </c>
      <c r="N14" s="103">
        <v>0.0</v>
      </c>
      <c r="O14" s="103">
        <v>0.0</v>
      </c>
      <c r="P14" s="103">
        <v>0.0</v>
      </c>
      <c r="Q14" s="103">
        <v>0.03</v>
      </c>
      <c r="R14" s="103">
        <f t="shared" si="1"/>
        <v>1553.208</v>
      </c>
      <c r="S14" s="105">
        <f t="shared" si="2"/>
        <v>1.518411101</v>
      </c>
    </row>
    <row r="15" ht="38.25" customHeight="1">
      <c r="A15" s="82" t="s">
        <v>23</v>
      </c>
      <c r="B15" s="110">
        <v>0.0</v>
      </c>
      <c r="C15" s="110">
        <v>0.0</v>
      </c>
      <c r="D15" s="110">
        <v>0.0</v>
      </c>
      <c r="E15" s="103">
        <v>0.0</v>
      </c>
      <c r="F15" s="103">
        <v>65.25</v>
      </c>
      <c r="G15" s="103">
        <v>499.27799999999996</v>
      </c>
      <c r="H15" s="103">
        <v>801.49</v>
      </c>
      <c r="I15" s="103">
        <v>646.2510000000001</v>
      </c>
      <c r="J15" s="103">
        <v>1883.8969999999968</v>
      </c>
      <c r="K15" s="103">
        <v>779.2690000000001</v>
      </c>
      <c r="L15" s="103">
        <v>2430.288599999997</v>
      </c>
      <c r="M15" s="103">
        <v>2546.773500000002</v>
      </c>
      <c r="N15" s="103">
        <v>33.47</v>
      </c>
      <c r="O15" s="103">
        <v>50.79</v>
      </c>
      <c r="P15" s="103">
        <v>0.52</v>
      </c>
      <c r="Q15" s="103">
        <v>0.0</v>
      </c>
      <c r="R15" s="103">
        <f t="shared" si="1"/>
        <v>9737.2771</v>
      </c>
      <c r="S15" s="105">
        <f t="shared" si="2"/>
        <v>9.519130499</v>
      </c>
    </row>
    <row r="16" ht="38.25" customHeight="1">
      <c r="A16" s="82" t="s">
        <v>24</v>
      </c>
      <c r="B16" s="110">
        <v>0.0</v>
      </c>
      <c r="C16" s="110">
        <v>0.0</v>
      </c>
      <c r="D16" s="110">
        <v>3.793</v>
      </c>
      <c r="E16" s="103">
        <v>0.0</v>
      </c>
      <c r="F16" s="103">
        <v>18.700000000000017</v>
      </c>
      <c r="G16" s="103">
        <v>15.24</v>
      </c>
      <c r="H16" s="103">
        <v>82.57</v>
      </c>
      <c r="I16" s="103">
        <v>53.75499999999999</v>
      </c>
      <c r="J16" s="103">
        <v>335.696</v>
      </c>
      <c r="K16" s="103">
        <v>313.1799999999999</v>
      </c>
      <c r="L16" s="103">
        <v>206.03300000000002</v>
      </c>
      <c r="M16" s="103">
        <v>3551.5600000000004</v>
      </c>
      <c r="N16" s="103">
        <v>0.0105</v>
      </c>
      <c r="O16" s="103">
        <v>0.0</v>
      </c>
      <c r="P16" s="103">
        <v>0.056</v>
      </c>
      <c r="Q16" s="103">
        <v>1.5</v>
      </c>
      <c r="R16" s="103">
        <f t="shared" si="1"/>
        <v>4582.0935</v>
      </c>
      <c r="S16" s="105">
        <f t="shared" si="2"/>
        <v>4.479439738</v>
      </c>
    </row>
    <row r="17" ht="38.25" customHeight="1">
      <c r="A17" s="82" t="s">
        <v>25</v>
      </c>
      <c r="B17" s="110">
        <v>0.0</v>
      </c>
      <c r="C17" s="110">
        <v>0.0</v>
      </c>
      <c r="D17" s="110">
        <v>0.0</v>
      </c>
      <c r="E17" s="103">
        <v>0.2</v>
      </c>
      <c r="F17" s="103">
        <v>0.2</v>
      </c>
      <c r="G17" s="103">
        <v>9.36</v>
      </c>
      <c r="H17" s="103">
        <v>84.04999999999998</v>
      </c>
      <c r="I17" s="103">
        <v>587.4390000000001</v>
      </c>
      <c r="J17" s="103">
        <v>217.039</v>
      </c>
      <c r="K17" s="103">
        <v>30.1436</v>
      </c>
      <c r="L17" s="103">
        <v>388.506</v>
      </c>
      <c r="M17" s="103">
        <v>116.25</v>
      </c>
      <c r="N17" s="103">
        <v>63.40999999999999</v>
      </c>
      <c r="O17" s="103">
        <v>9.290000000000001</v>
      </c>
      <c r="P17" s="103">
        <v>26.0</v>
      </c>
      <c r="Q17" s="103">
        <v>0.01</v>
      </c>
      <c r="R17" s="103">
        <f t="shared" si="1"/>
        <v>1531.8976</v>
      </c>
      <c r="S17" s="105">
        <f t="shared" si="2"/>
        <v>1.497578123</v>
      </c>
    </row>
    <row r="18" ht="38.25" customHeight="1">
      <c r="A18" s="82" t="s">
        <v>26</v>
      </c>
      <c r="B18" s="110">
        <v>0.0</v>
      </c>
      <c r="C18" s="110">
        <v>0.0</v>
      </c>
      <c r="D18" s="110">
        <v>0.0</v>
      </c>
      <c r="E18" s="103">
        <v>0.0</v>
      </c>
      <c r="F18" s="103">
        <v>0.1</v>
      </c>
      <c r="G18" s="103">
        <v>0.11</v>
      </c>
      <c r="H18" s="103">
        <v>132.69999999999996</v>
      </c>
      <c r="I18" s="103">
        <v>22.61</v>
      </c>
      <c r="J18" s="103">
        <v>173.47299999999998</v>
      </c>
      <c r="K18" s="103">
        <v>52.26199999999999</v>
      </c>
      <c r="L18" s="103">
        <v>1162.9299999999998</v>
      </c>
      <c r="M18" s="103">
        <v>29.45</v>
      </c>
      <c r="N18" s="103">
        <v>0.0</v>
      </c>
      <c r="O18" s="103">
        <v>0.0</v>
      </c>
      <c r="P18" s="103">
        <v>0.1</v>
      </c>
      <c r="Q18" s="103">
        <v>0.0</v>
      </c>
      <c r="R18" s="103">
        <f t="shared" si="1"/>
        <v>1573.735</v>
      </c>
      <c r="S18" s="105">
        <f t="shared" si="2"/>
        <v>1.53847823</v>
      </c>
    </row>
    <row r="19" ht="38.25" customHeight="1">
      <c r="A19" s="82" t="s">
        <v>27</v>
      </c>
      <c r="B19" s="110">
        <v>3.21</v>
      </c>
      <c r="C19" s="110">
        <v>1.02</v>
      </c>
      <c r="D19" s="110">
        <v>0.0</v>
      </c>
      <c r="E19" s="103">
        <v>0.0</v>
      </c>
      <c r="F19" s="103">
        <v>1.835</v>
      </c>
      <c r="G19" s="103">
        <v>3632.259</v>
      </c>
      <c r="H19" s="103">
        <v>1172.5</v>
      </c>
      <c r="I19" s="103">
        <v>799.13</v>
      </c>
      <c r="J19" s="103">
        <v>18535.836999999978</v>
      </c>
      <c r="K19" s="103">
        <v>507.7233999999995</v>
      </c>
      <c r="L19" s="103">
        <v>10375.80790000005</v>
      </c>
      <c r="M19" s="103">
        <v>21157.88070000001</v>
      </c>
      <c r="N19" s="103">
        <v>292.8125</v>
      </c>
      <c r="O19" s="103">
        <v>9.62</v>
      </c>
      <c r="P19" s="103">
        <v>0.092</v>
      </c>
      <c r="Q19" s="103">
        <v>0.0</v>
      </c>
      <c r="R19" s="103">
        <f t="shared" si="1"/>
        <v>56489.7275</v>
      </c>
      <c r="S19" s="105">
        <f t="shared" si="2"/>
        <v>55.22417432</v>
      </c>
    </row>
    <row r="20" ht="38.25" customHeight="1">
      <c r="A20" s="82" t="s">
        <v>28</v>
      </c>
      <c r="B20" s="110">
        <v>0.0</v>
      </c>
      <c r="C20" s="110">
        <v>0.0</v>
      </c>
      <c r="D20" s="110">
        <v>0.0</v>
      </c>
      <c r="E20" s="103">
        <v>0.0</v>
      </c>
      <c r="F20" s="103">
        <v>0.0</v>
      </c>
      <c r="G20" s="103">
        <v>0.4</v>
      </c>
      <c r="H20" s="103">
        <v>0.0</v>
      </c>
      <c r="I20" s="103">
        <v>1.2000000000000002</v>
      </c>
      <c r="J20" s="103">
        <v>1.1</v>
      </c>
      <c r="K20" s="103">
        <v>0.651</v>
      </c>
      <c r="L20" s="103">
        <v>4.546</v>
      </c>
      <c r="M20" s="103">
        <v>0.7100000000000001</v>
      </c>
      <c r="N20" s="103">
        <v>0.0</v>
      </c>
      <c r="O20" s="103">
        <v>0.02</v>
      </c>
      <c r="P20" s="103">
        <v>0.0</v>
      </c>
      <c r="Q20" s="103">
        <v>0.0</v>
      </c>
      <c r="R20" s="103">
        <f t="shared" si="1"/>
        <v>8.627</v>
      </c>
      <c r="S20" s="105">
        <f t="shared" si="2"/>
        <v>0.008433727208</v>
      </c>
    </row>
    <row r="21" ht="38.25" customHeight="1">
      <c r="A21" s="86" t="s">
        <v>29</v>
      </c>
      <c r="B21" s="111">
        <v>0.6</v>
      </c>
      <c r="C21" s="111">
        <v>0.05</v>
      </c>
      <c r="D21" s="111">
        <v>50.459999999999994</v>
      </c>
      <c r="E21" s="112">
        <v>51.27999999999999</v>
      </c>
      <c r="F21" s="112">
        <v>5.5</v>
      </c>
      <c r="G21" s="112">
        <v>982.9649999999995</v>
      </c>
      <c r="H21" s="112">
        <v>187.92999999999995</v>
      </c>
      <c r="I21" s="112">
        <v>34.18</v>
      </c>
      <c r="J21" s="112">
        <v>373.49799999999993</v>
      </c>
      <c r="K21" s="112">
        <v>145.3582</v>
      </c>
      <c r="L21" s="112">
        <v>523.8019999999999</v>
      </c>
      <c r="M21" s="112">
        <v>8718.464000000004</v>
      </c>
      <c r="N21" s="112">
        <v>5.6</v>
      </c>
      <c r="O21" s="112">
        <v>0.5</v>
      </c>
      <c r="P21" s="112">
        <v>0.01</v>
      </c>
      <c r="Q21" s="112">
        <v>9.75</v>
      </c>
      <c r="R21" s="112">
        <f t="shared" si="1"/>
        <v>11089.9472</v>
      </c>
      <c r="S21" s="113">
        <f t="shared" si="2"/>
        <v>10.8414964</v>
      </c>
    </row>
    <row r="22" ht="27.0" customHeight="1">
      <c r="A22" s="90" t="s">
        <v>169</v>
      </c>
      <c r="B22" s="106">
        <f t="shared" ref="B22:R22" si="3">SUM(B9:B21)</f>
        <v>22.83</v>
      </c>
      <c r="C22" s="106">
        <f t="shared" si="3"/>
        <v>6.778</v>
      </c>
      <c r="D22" s="106">
        <f t="shared" si="3"/>
        <v>54.253</v>
      </c>
      <c r="E22" s="106">
        <f t="shared" si="3"/>
        <v>51.49</v>
      </c>
      <c r="F22" s="106">
        <f t="shared" si="3"/>
        <v>229.915</v>
      </c>
      <c r="G22" s="106">
        <f t="shared" si="3"/>
        <v>8837.652</v>
      </c>
      <c r="H22" s="106">
        <f t="shared" si="3"/>
        <v>3460.06</v>
      </c>
      <c r="I22" s="106">
        <f t="shared" si="3"/>
        <v>4621.295</v>
      </c>
      <c r="J22" s="106">
        <f t="shared" si="3"/>
        <v>23280.9179</v>
      </c>
      <c r="K22" s="106">
        <f t="shared" si="3"/>
        <v>2386.9122</v>
      </c>
      <c r="L22" s="106">
        <f t="shared" si="3"/>
        <v>16695.8894</v>
      </c>
      <c r="M22" s="106">
        <f t="shared" si="3"/>
        <v>41816.0482</v>
      </c>
      <c r="N22" s="106">
        <f t="shared" si="3"/>
        <v>586.3965</v>
      </c>
      <c r="O22" s="106">
        <f t="shared" si="3"/>
        <v>182.27</v>
      </c>
      <c r="P22" s="106">
        <f t="shared" si="3"/>
        <v>35.753</v>
      </c>
      <c r="Q22" s="106">
        <f t="shared" si="3"/>
        <v>23.205</v>
      </c>
      <c r="R22" s="106">
        <f t="shared" si="3"/>
        <v>102291.6652</v>
      </c>
      <c r="S22" s="107">
        <f t="shared" si="2"/>
        <v>100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R4"/>
    <mergeCell ref="A5:R5"/>
    <mergeCell ref="A7:A8"/>
    <mergeCell ref="B7:S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3.25"/>
    <col customWidth="1" min="2" max="12" width="10.63"/>
    <col customWidth="1" min="13" max="13" width="12.75"/>
    <col customWidth="1" min="14" max="17" width="10.63"/>
    <col customWidth="1" min="18" max="18" width="13.0"/>
    <col customWidth="1" min="19" max="26" width="10.63"/>
  </cols>
  <sheetData>
    <row r="1" ht="12.75" customHeight="1">
      <c r="A1" s="1" t="s">
        <v>0</v>
      </c>
      <c r="B1" s="1"/>
      <c r="C1" s="1"/>
      <c r="D1" s="1"/>
    </row>
    <row r="2" ht="12.75" customHeight="1">
      <c r="A2" s="1" t="s">
        <v>2</v>
      </c>
      <c r="B2" s="1"/>
      <c r="C2" s="1"/>
      <c r="D2" s="1"/>
    </row>
    <row r="3" ht="12.75" customHeight="1">
      <c r="A3" s="1" t="s">
        <v>178</v>
      </c>
      <c r="B3" s="1"/>
      <c r="C3" s="1"/>
      <c r="D3" s="1"/>
    </row>
    <row r="4" ht="12.75" customHeight="1">
      <c r="A4" s="3" t="s">
        <v>148</v>
      </c>
      <c r="S4" s="4"/>
    </row>
    <row r="5" ht="12.75" customHeight="1">
      <c r="A5" s="3" t="s">
        <v>179</v>
      </c>
      <c r="S5" s="4"/>
    </row>
    <row r="6" ht="12.75" customHeight="1"/>
    <row r="7" ht="12.75" customHeight="1">
      <c r="A7" s="96" t="s">
        <v>167</v>
      </c>
      <c r="B7" s="97" t="s">
        <v>150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74"/>
    </row>
    <row r="8" ht="12.75" customHeight="1">
      <c r="A8" s="99"/>
      <c r="B8" s="100" t="s">
        <v>151</v>
      </c>
      <c r="C8" s="100" t="s">
        <v>152</v>
      </c>
      <c r="D8" s="100" t="s">
        <v>153</v>
      </c>
      <c r="E8" s="101" t="s">
        <v>154</v>
      </c>
      <c r="F8" s="101" t="s">
        <v>155</v>
      </c>
      <c r="G8" s="101" t="s">
        <v>156</v>
      </c>
      <c r="H8" s="101" t="s">
        <v>157</v>
      </c>
      <c r="I8" s="101" t="s">
        <v>158</v>
      </c>
      <c r="J8" s="101" t="s">
        <v>159</v>
      </c>
      <c r="K8" s="101" t="s">
        <v>160</v>
      </c>
      <c r="L8" s="101" t="s">
        <v>161</v>
      </c>
      <c r="M8" s="101" t="s">
        <v>162</v>
      </c>
      <c r="N8" s="101" t="s">
        <v>163</v>
      </c>
      <c r="O8" s="101" t="s">
        <v>164</v>
      </c>
      <c r="P8" s="101" t="s">
        <v>165</v>
      </c>
      <c r="Q8" s="101" t="s">
        <v>166</v>
      </c>
      <c r="R8" s="101" t="s">
        <v>8</v>
      </c>
      <c r="S8" s="102" t="s">
        <v>9</v>
      </c>
    </row>
    <row r="9" ht="38.25" customHeight="1">
      <c r="A9" s="78" t="s">
        <v>17</v>
      </c>
      <c r="B9" s="108">
        <v>23.09</v>
      </c>
      <c r="C9" s="108"/>
      <c r="D9" s="108"/>
      <c r="E9" s="109">
        <v>12.1</v>
      </c>
      <c r="F9" s="109">
        <v>2.4</v>
      </c>
      <c r="G9" s="109">
        <v>147.22</v>
      </c>
      <c r="H9" s="109">
        <v>71.85999999999997</v>
      </c>
      <c r="I9" s="109">
        <v>207.72250000000008</v>
      </c>
      <c r="J9" s="109">
        <v>273.0649999999999</v>
      </c>
      <c r="K9" s="109">
        <v>64.04</v>
      </c>
      <c r="L9" s="109">
        <v>188.39999999999992</v>
      </c>
      <c r="M9" s="109">
        <v>602.8499999999999</v>
      </c>
      <c r="N9" s="109">
        <v>117.16000000000003</v>
      </c>
      <c r="O9" s="109">
        <v>16.729999999999997</v>
      </c>
      <c r="P9" s="109">
        <v>0.01</v>
      </c>
      <c r="Q9" s="109">
        <v>0.01</v>
      </c>
      <c r="R9" s="109">
        <f t="shared" ref="R9:R21" si="1">SUM(B9:Q9)</f>
        <v>1726.6575</v>
      </c>
      <c r="S9" s="104">
        <f t="shared" ref="S9:S22" si="2">(+R9/$R$22)*100</f>
        <v>2.156591534</v>
      </c>
    </row>
    <row r="10" ht="38.25" customHeight="1">
      <c r="A10" s="82" t="s">
        <v>18</v>
      </c>
      <c r="B10" s="110">
        <v>1.5</v>
      </c>
      <c r="C10" s="110">
        <v>0.038</v>
      </c>
      <c r="D10" s="110"/>
      <c r="E10" s="103">
        <v>7.0</v>
      </c>
      <c r="F10" s="103">
        <v>1.61</v>
      </c>
      <c r="G10" s="103">
        <v>13.929999999999998</v>
      </c>
      <c r="H10" s="103">
        <v>367.00800000000004</v>
      </c>
      <c r="I10" s="103">
        <v>545.0070000000001</v>
      </c>
      <c r="J10" s="103">
        <v>615.4199999999997</v>
      </c>
      <c r="K10" s="103">
        <v>369.00999999999993</v>
      </c>
      <c r="L10" s="103">
        <v>394.486</v>
      </c>
      <c r="M10" s="103">
        <v>486.3400000000001</v>
      </c>
      <c r="N10" s="103">
        <v>100.38000000000002</v>
      </c>
      <c r="O10" s="103">
        <v>12.22</v>
      </c>
      <c r="P10" s="103">
        <v>354.616</v>
      </c>
      <c r="Q10" s="103"/>
      <c r="R10" s="103">
        <f t="shared" si="1"/>
        <v>3268.565</v>
      </c>
      <c r="S10" s="105">
        <f t="shared" si="2"/>
        <v>4.082430712</v>
      </c>
    </row>
    <row r="11" ht="38.25" customHeight="1">
      <c r="A11" s="82" t="s">
        <v>19</v>
      </c>
      <c r="B11" s="110"/>
      <c r="C11" s="110"/>
      <c r="D11" s="110"/>
      <c r="E11" s="103"/>
      <c r="F11" s="103"/>
      <c r="G11" s="103"/>
      <c r="H11" s="103"/>
      <c r="I11" s="103"/>
      <c r="J11" s="103">
        <v>103.80999999999999</v>
      </c>
      <c r="K11" s="103">
        <v>16.0</v>
      </c>
      <c r="L11" s="103">
        <v>6.11</v>
      </c>
      <c r="M11" s="103">
        <v>19.680000000000003</v>
      </c>
      <c r="N11" s="103">
        <v>0.2</v>
      </c>
      <c r="O11" s="103">
        <v>846.0899999999999</v>
      </c>
      <c r="P11" s="103"/>
      <c r="Q11" s="103">
        <v>0.001</v>
      </c>
      <c r="R11" s="103">
        <f t="shared" si="1"/>
        <v>991.891</v>
      </c>
      <c r="S11" s="105">
        <f t="shared" si="2"/>
        <v>1.238869743</v>
      </c>
    </row>
    <row r="12" ht="38.25" customHeight="1">
      <c r="A12" s="82" t="s">
        <v>20</v>
      </c>
      <c r="B12" s="110"/>
      <c r="C12" s="110"/>
      <c r="D12" s="110"/>
      <c r="E12" s="103">
        <v>0.2</v>
      </c>
      <c r="F12" s="103">
        <v>0.1</v>
      </c>
      <c r="G12" s="103">
        <v>16.08</v>
      </c>
      <c r="H12" s="103">
        <v>772.3860000000001</v>
      </c>
      <c r="I12" s="103">
        <v>3.8700000000000006</v>
      </c>
      <c r="J12" s="103">
        <v>402.304</v>
      </c>
      <c r="K12" s="103">
        <v>39.56</v>
      </c>
      <c r="L12" s="103">
        <v>22.369999999999997</v>
      </c>
      <c r="M12" s="103">
        <v>471.646</v>
      </c>
      <c r="N12" s="103">
        <v>0.85</v>
      </c>
      <c r="O12" s="103">
        <v>6.779999999999999</v>
      </c>
      <c r="P12" s="103">
        <v>212.558</v>
      </c>
      <c r="Q12" s="103">
        <v>5.471000000000001</v>
      </c>
      <c r="R12" s="103">
        <f t="shared" si="1"/>
        <v>1954.175</v>
      </c>
      <c r="S12" s="105">
        <f t="shared" si="2"/>
        <v>2.440760406</v>
      </c>
    </row>
    <row r="13" ht="38.25" customHeight="1">
      <c r="A13" s="82" t="s">
        <v>21</v>
      </c>
      <c r="B13" s="110"/>
      <c r="C13" s="110"/>
      <c r="D13" s="110"/>
      <c r="E13" s="103"/>
      <c r="F13" s="103"/>
      <c r="G13" s="103">
        <v>3.05</v>
      </c>
      <c r="H13" s="103">
        <v>0.2</v>
      </c>
      <c r="I13" s="103"/>
      <c r="J13" s="103">
        <v>0.1</v>
      </c>
      <c r="K13" s="103">
        <v>0.47</v>
      </c>
      <c r="L13" s="103">
        <v>5.6899999999999995</v>
      </c>
      <c r="M13" s="103"/>
      <c r="N13" s="103"/>
      <c r="O13" s="103"/>
      <c r="P13" s="103"/>
      <c r="Q13" s="103"/>
      <c r="R13" s="103">
        <f t="shared" si="1"/>
        <v>9.51</v>
      </c>
      <c r="S13" s="105">
        <f t="shared" si="2"/>
        <v>0.01187796971</v>
      </c>
    </row>
    <row r="14" ht="38.25" customHeight="1">
      <c r="A14" s="82" t="s">
        <v>22</v>
      </c>
      <c r="B14" s="110"/>
      <c r="C14" s="110"/>
      <c r="D14" s="110"/>
      <c r="E14" s="103"/>
      <c r="F14" s="103">
        <v>0.3</v>
      </c>
      <c r="G14" s="103">
        <v>11.419999999999998</v>
      </c>
      <c r="H14" s="103">
        <v>1.66</v>
      </c>
      <c r="I14" s="103">
        <v>2.91</v>
      </c>
      <c r="J14" s="103">
        <v>143.55999999999997</v>
      </c>
      <c r="K14" s="103">
        <v>26.995</v>
      </c>
      <c r="L14" s="103">
        <v>85.87</v>
      </c>
      <c r="M14" s="103">
        <v>1052.54</v>
      </c>
      <c r="N14" s="103">
        <v>0.84</v>
      </c>
      <c r="O14" s="103"/>
      <c r="P14" s="103"/>
      <c r="Q14" s="103">
        <v>0.08</v>
      </c>
      <c r="R14" s="103">
        <f t="shared" si="1"/>
        <v>1326.175</v>
      </c>
      <c r="S14" s="105">
        <f t="shared" si="2"/>
        <v>1.656389746</v>
      </c>
    </row>
    <row r="15" ht="38.25" customHeight="1">
      <c r="A15" s="82" t="s">
        <v>23</v>
      </c>
      <c r="B15" s="110"/>
      <c r="C15" s="110"/>
      <c r="D15" s="110"/>
      <c r="E15" s="103">
        <v>0.1</v>
      </c>
      <c r="F15" s="103">
        <v>171.83</v>
      </c>
      <c r="G15" s="103">
        <v>1225.9199999999964</v>
      </c>
      <c r="H15" s="103">
        <v>659.4669999999992</v>
      </c>
      <c r="I15" s="103">
        <v>645.1929999999999</v>
      </c>
      <c r="J15" s="103">
        <v>752.3839999999997</v>
      </c>
      <c r="K15" s="103">
        <v>72.622</v>
      </c>
      <c r="L15" s="103">
        <v>3298.769000000009</v>
      </c>
      <c r="M15" s="103">
        <v>912.1234999999996</v>
      </c>
      <c r="N15" s="103">
        <v>43.89000000000001</v>
      </c>
      <c r="O15" s="103">
        <v>367.20399999999995</v>
      </c>
      <c r="P15" s="103">
        <v>0.042</v>
      </c>
      <c r="Q15" s="103">
        <v>0.001</v>
      </c>
      <c r="R15" s="103">
        <f t="shared" si="1"/>
        <v>8149.5455</v>
      </c>
      <c r="S15" s="105">
        <f t="shared" si="2"/>
        <v>10.17876494</v>
      </c>
    </row>
    <row r="16" ht="38.25" customHeight="1">
      <c r="A16" s="82" t="s">
        <v>24</v>
      </c>
      <c r="B16" s="110"/>
      <c r="C16" s="110"/>
      <c r="D16" s="110"/>
      <c r="E16" s="103">
        <v>33.23499999999999</v>
      </c>
      <c r="F16" s="103">
        <v>76.57000000000001</v>
      </c>
      <c r="G16" s="103">
        <v>45.63</v>
      </c>
      <c r="H16" s="103">
        <v>88.40000000000003</v>
      </c>
      <c r="I16" s="103">
        <v>284.398</v>
      </c>
      <c r="J16" s="103">
        <v>272.175</v>
      </c>
      <c r="K16" s="103">
        <v>223.49399999999997</v>
      </c>
      <c r="L16" s="103">
        <v>37.8004</v>
      </c>
      <c r="M16" s="103">
        <v>517.1600000000001</v>
      </c>
      <c r="N16" s="103">
        <v>7.62</v>
      </c>
      <c r="O16" s="103"/>
      <c r="P16" s="103">
        <v>15145.522</v>
      </c>
      <c r="Q16" s="103">
        <v>0.35</v>
      </c>
      <c r="R16" s="103">
        <f t="shared" si="1"/>
        <v>16732.3544</v>
      </c>
      <c r="S16" s="105">
        <f t="shared" si="2"/>
        <v>20.89867495</v>
      </c>
    </row>
    <row r="17" ht="38.25" customHeight="1">
      <c r="A17" s="82" t="s">
        <v>25</v>
      </c>
      <c r="B17" s="110"/>
      <c r="C17" s="110"/>
      <c r="D17" s="110"/>
      <c r="E17" s="103"/>
      <c r="F17" s="103">
        <v>6.93</v>
      </c>
      <c r="G17" s="103">
        <v>1853.9399999999998</v>
      </c>
      <c r="H17" s="103">
        <v>48.48</v>
      </c>
      <c r="I17" s="103">
        <v>477.56100000000004</v>
      </c>
      <c r="J17" s="103">
        <v>190.19</v>
      </c>
      <c r="K17" s="103">
        <v>646.9769999999999</v>
      </c>
      <c r="L17" s="103">
        <v>2938.7154000000014</v>
      </c>
      <c r="M17" s="103">
        <v>4261.800000000002</v>
      </c>
      <c r="N17" s="103">
        <v>187.08999999999997</v>
      </c>
      <c r="O17" s="103">
        <v>4.609999999999999</v>
      </c>
      <c r="P17" s="103">
        <v>0.096</v>
      </c>
      <c r="Q17" s="103"/>
      <c r="R17" s="103">
        <f t="shared" si="1"/>
        <v>10616.3894</v>
      </c>
      <c r="S17" s="105">
        <f t="shared" si="2"/>
        <v>13.25984771</v>
      </c>
    </row>
    <row r="18" ht="38.25" customHeight="1">
      <c r="A18" s="82" t="s">
        <v>26</v>
      </c>
      <c r="B18" s="110"/>
      <c r="C18" s="110"/>
      <c r="D18" s="110"/>
      <c r="E18" s="103"/>
      <c r="F18" s="103">
        <v>0.25</v>
      </c>
      <c r="G18" s="103">
        <v>7.249999999999999</v>
      </c>
      <c r="H18" s="103">
        <v>441.88999999999993</v>
      </c>
      <c r="I18" s="103">
        <v>38.09</v>
      </c>
      <c r="J18" s="103">
        <v>45.83</v>
      </c>
      <c r="K18" s="103">
        <v>41.03</v>
      </c>
      <c r="L18" s="103">
        <v>39.949999999999996</v>
      </c>
      <c r="M18" s="103">
        <v>2074.645</v>
      </c>
      <c r="N18" s="103"/>
      <c r="O18" s="103">
        <v>1.5</v>
      </c>
      <c r="P18" s="103">
        <v>0.03</v>
      </c>
      <c r="Q18" s="103">
        <v>1.181</v>
      </c>
      <c r="R18" s="103">
        <f t="shared" si="1"/>
        <v>2691.646</v>
      </c>
      <c r="S18" s="105">
        <f t="shared" si="2"/>
        <v>3.361860112</v>
      </c>
    </row>
    <row r="19" ht="38.25" customHeight="1">
      <c r="A19" s="82" t="s">
        <v>27</v>
      </c>
      <c r="B19" s="110"/>
      <c r="C19" s="110"/>
      <c r="D19" s="110"/>
      <c r="E19" s="103">
        <v>0.05</v>
      </c>
      <c r="F19" s="103">
        <v>9.600000000000001</v>
      </c>
      <c r="G19" s="103">
        <v>1072.69</v>
      </c>
      <c r="H19" s="103">
        <v>207.44999999999996</v>
      </c>
      <c r="I19" s="103">
        <v>2598.0060000000003</v>
      </c>
      <c r="J19" s="103">
        <v>2081.424</v>
      </c>
      <c r="K19" s="103">
        <v>2023.7738000000006</v>
      </c>
      <c r="L19" s="103">
        <v>3134.3302999999964</v>
      </c>
      <c r="M19" s="103">
        <v>12146.268000000013</v>
      </c>
      <c r="N19" s="103">
        <v>84.42999999999999</v>
      </c>
      <c r="O19" s="103">
        <v>12.49</v>
      </c>
      <c r="P19" s="103">
        <v>0.03</v>
      </c>
      <c r="Q19" s="103"/>
      <c r="R19" s="103">
        <f t="shared" si="1"/>
        <v>23370.5421</v>
      </c>
      <c r="S19" s="105">
        <f t="shared" si="2"/>
        <v>29.18975722</v>
      </c>
    </row>
    <row r="20" ht="38.25" customHeight="1">
      <c r="A20" s="82" t="s">
        <v>28</v>
      </c>
      <c r="B20" s="110"/>
      <c r="C20" s="110"/>
      <c r="D20" s="110"/>
      <c r="E20" s="103"/>
      <c r="F20" s="103"/>
      <c r="G20" s="103"/>
      <c r="H20" s="103">
        <v>0.3</v>
      </c>
      <c r="I20" s="103"/>
      <c r="J20" s="103">
        <v>1987.0299999999997</v>
      </c>
      <c r="K20" s="103">
        <v>112.019</v>
      </c>
      <c r="L20" s="103">
        <v>4.515000000000001</v>
      </c>
      <c r="M20" s="103">
        <v>0.08</v>
      </c>
      <c r="N20" s="103"/>
      <c r="O20" s="103"/>
      <c r="P20" s="103"/>
      <c r="Q20" s="103"/>
      <c r="R20" s="103">
        <f t="shared" si="1"/>
        <v>2103.944</v>
      </c>
      <c r="S20" s="105">
        <f t="shared" si="2"/>
        <v>2.627821567</v>
      </c>
    </row>
    <row r="21" ht="38.25" customHeight="1">
      <c r="A21" s="86" t="s">
        <v>29</v>
      </c>
      <c r="B21" s="111">
        <v>0.17</v>
      </c>
      <c r="C21" s="111">
        <v>1.0</v>
      </c>
      <c r="D21" s="111"/>
      <c r="E21" s="112">
        <v>0.025</v>
      </c>
      <c r="F21" s="112">
        <v>5.699999999999999</v>
      </c>
      <c r="G21" s="112">
        <v>0.11</v>
      </c>
      <c r="H21" s="112">
        <v>124.99999999999999</v>
      </c>
      <c r="I21" s="112">
        <v>343.54600000000005</v>
      </c>
      <c r="J21" s="112">
        <v>430.21099999999996</v>
      </c>
      <c r="K21" s="112">
        <v>440.89</v>
      </c>
      <c r="L21" s="112">
        <v>320.67450000000014</v>
      </c>
      <c r="M21" s="112">
        <v>5396.9540000000015</v>
      </c>
      <c r="N21" s="112">
        <v>6.509999999999999</v>
      </c>
      <c r="O21" s="112">
        <v>3.5905999999999993</v>
      </c>
      <c r="P21" s="112">
        <v>0.056</v>
      </c>
      <c r="Q21" s="112">
        <v>48.356</v>
      </c>
      <c r="R21" s="112">
        <f t="shared" si="1"/>
        <v>7122.7931</v>
      </c>
      <c r="S21" s="113">
        <f t="shared" si="2"/>
        <v>8.896353386</v>
      </c>
    </row>
    <row r="22" ht="27.0" customHeight="1">
      <c r="A22" s="90" t="s">
        <v>169</v>
      </c>
      <c r="B22" s="106">
        <f t="shared" ref="B22:R22" si="3">SUM(B9:B21)</f>
        <v>24.76</v>
      </c>
      <c r="C22" s="106">
        <f t="shared" si="3"/>
        <v>1.038</v>
      </c>
      <c r="D22" s="106">
        <f t="shared" si="3"/>
        <v>0</v>
      </c>
      <c r="E22" s="106">
        <f t="shared" si="3"/>
        <v>52.71</v>
      </c>
      <c r="F22" s="106">
        <f t="shared" si="3"/>
        <v>275.29</v>
      </c>
      <c r="G22" s="106">
        <f t="shared" si="3"/>
        <v>4397.24</v>
      </c>
      <c r="H22" s="106">
        <f t="shared" si="3"/>
        <v>2784.101</v>
      </c>
      <c r="I22" s="106">
        <f t="shared" si="3"/>
        <v>5146.3035</v>
      </c>
      <c r="J22" s="106">
        <f t="shared" si="3"/>
        <v>7297.503</v>
      </c>
      <c r="K22" s="106">
        <f t="shared" si="3"/>
        <v>4076.8808</v>
      </c>
      <c r="L22" s="106">
        <f t="shared" si="3"/>
        <v>10477.6806</v>
      </c>
      <c r="M22" s="106">
        <f t="shared" si="3"/>
        <v>27942.0865</v>
      </c>
      <c r="N22" s="106">
        <f t="shared" si="3"/>
        <v>548.97</v>
      </c>
      <c r="O22" s="106">
        <f t="shared" si="3"/>
        <v>1271.2146</v>
      </c>
      <c r="P22" s="106">
        <f t="shared" si="3"/>
        <v>15712.96</v>
      </c>
      <c r="Q22" s="106">
        <f t="shared" si="3"/>
        <v>55.45</v>
      </c>
      <c r="R22" s="106">
        <f t="shared" si="3"/>
        <v>80064.188</v>
      </c>
      <c r="S22" s="107">
        <f t="shared" si="2"/>
        <v>100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R4"/>
    <mergeCell ref="A5:R5"/>
    <mergeCell ref="A7:A8"/>
    <mergeCell ref="B7:S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67.75"/>
    <col customWidth="1" min="2" max="4" width="10.75"/>
    <col customWidth="1" min="5" max="5" width="12.63"/>
    <col customWidth="1" min="6" max="6" width="13.38"/>
    <col customWidth="1" min="7" max="7" width="11.63"/>
    <col customWidth="1" min="8" max="9" width="15.0"/>
    <col customWidth="1" min="10" max="10" width="15.25"/>
    <col customWidth="1" min="11" max="11" width="13.38"/>
    <col customWidth="1" min="12" max="12" width="13.0"/>
    <col customWidth="1" min="13" max="13" width="13.63"/>
    <col customWidth="1" min="14" max="15" width="12.0"/>
    <col customWidth="1" min="16" max="16" width="9.88"/>
    <col customWidth="1" min="17" max="17" width="14.38"/>
    <col customWidth="1" min="18" max="18" width="9.63"/>
    <col customWidth="1" min="19" max="26" width="10.63"/>
  </cols>
  <sheetData>
    <row r="1" ht="12.75" customHeight="1">
      <c r="A1" s="1" t="s">
        <v>0</v>
      </c>
      <c r="B1" s="1"/>
      <c r="C1" s="1"/>
      <c r="D1" s="1"/>
    </row>
    <row r="2" ht="12.75" customHeight="1">
      <c r="A2" s="1" t="s">
        <v>2</v>
      </c>
      <c r="B2" s="1"/>
      <c r="C2" s="1"/>
      <c r="D2" s="1"/>
    </row>
    <row r="3" ht="12.75" customHeight="1">
      <c r="A3" s="1" t="s">
        <v>180</v>
      </c>
      <c r="B3" s="1"/>
      <c r="C3" s="1"/>
      <c r="D3" s="1"/>
    </row>
    <row r="4" ht="12.75" customHeight="1">
      <c r="A4" s="3" t="s">
        <v>148</v>
      </c>
      <c r="R4" s="4"/>
    </row>
    <row r="5" ht="12.75" customHeight="1">
      <c r="A5" s="3" t="s">
        <v>181</v>
      </c>
      <c r="R5" s="4"/>
    </row>
    <row r="6" ht="10.5" customHeight="1"/>
    <row r="7" ht="27.0" customHeight="1">
      <c r="A7" s="96" t="s">
        <v>167</v>
      </c>
      <c r="B7" s="97" t="s">
        <v>150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74"/>
    </row>
    <row r="8" ht="26.25" customHeight="1">
      <c r="A8" s="99"/>
      <c r="B8" s="100" t="s">
        <v>151</v>
      </c>
      <c r="C8" s="100" t="s">
        <v>152</v>
      </c>
      <c r="D8" s="100" t="s">
        <v>153</v>
      </c>
      <c r="E8" s="101" t="s">
        <v>154</v>
      </c>
      <c r="F8" s="101" t="s">
        <v>155</v>
      </c>
      <c r="G8" s="101" t="s">
        <v>156</v>
      </c>
      <c r="H8" s="101" t="s">
        <v>157</v>
      </c>
      <c r="I8" s="101" t="s">
        <v>158</v>
      </c>
      <c r="J8" s="101" t="s">
        <v>159</v>
      </c>
      <c r="K8" s="101" t="s">
        <v>161</v>
      </c>
      <c r="L8" s="101" t="s">
        <v>162</v>
      </c>
      <c r="M8" s="101" t="s">
        <v>163</v>
      </c>
      <c r="N8" s="101" t="s">
        <v>164</v>
      </c>
      <c r="O8" s="101" t="s">
        <v>165</v>
      </c>
      <c r="P8" s="101" t="s">
        <v>166</v>
      </c>
      <c r="Q8" s="101" t="s">
        <v>8</v>
      </c>
      <c r="R8" s="102" t="s">
        <v>9</v>
      </c>
    </row>
    <row r="9" ht="38.25" customHeight="1">
      <c r="A9" s="78" t="s">
        <v>17</v>
      </c>
      <c r="B9" s="78">
        <v>0.0</v>
      </c>
      <c r="C9" s="78">
        <v>1.0</v>
      </c>
      <c r="D9" s="78">
        <v>0.0</v>
      </c>
      <c r="E9" s="34">
        <v>0.0</v>
      </c>
      <c r="F9" s="34">
        <v>2.0</v>
      </c>
      <c r="G9" s="34">
        <v>110.09000000000002</v>
      </c>
      <c r="H9" s="34">
        <v>6.1000000000000005</v>
      </c>
      <c r="I9" s="34">
        <v>8.2</v>
      </c>
      <c r="J9" s="34">
        <v>60.53999999999999</v>
      </c>
      <c r="K9" s="34">
        <v>265.5751000000001</v>
      </c>
      <c r="L9" s="34">
        <v>286.94649999999996</v>
      </c>
      <c r="M9" s="34">
        <v>287.72</v>
      </c>
      <c r="N9" s="34">
        <v>111.75999999999999</v>
      </c>
      <c r="O9" s="34">
        <v>0.02</v>
      </c>
      <c r="P9" s="34">
        <v>0.0</v>
      </c>
      <c r="Q9" s="34">
        <f t="shared" ref="Q9:Q21" si="1">SUM(B9:P9)</f>
        <v>1139.9516</v>
      </c>
      <c r="R9" s="114">
        <f t="shared" ref="R9:R22" si="2">(+Q9/$Q$22)*100</f>
        <v>2.88201318</v>
      </c>
      <c r="T9" s="26"/>
    </row>
    <row r="10" ht="38.25" customHeight="1">
      <c r="A10" s="82" t="s">
        <v>18</v>
      </c>
      <c r="B10" s="82">
        <v>0.0</v>
      </c>
      <c r="C10" s="82">
        <v>0.0</v>
      </c>
      <c r="D10" s="82">
        <v>0.0</v>
      </c>
      <c r="E10" s="38">
        <v>1.23</v>
      </c>
      <c r="F10" s="38">
        <v>79.02</v>
      </c>
      <c r="G10" s="38">
        <v>2.38</v>
      </c>
      <c r="H10" s="38">
        <v>370.97</v>
      </c>
      <c r="I10" s="38">
        <v>179.70000000000002</v>
      </c>
      <c r="J10" s="38">
        <v>246.7835</v>
      </c>
      <c r="K10" s="38">
        <v>542.9325</v>
      </c>
      <c r="L10" s="38">
        <v>848.18</v>
      </c>
      <c r="M10" s="38">
        <v>17.810000000000002</v>
      </c>
      <c r="N10" s="38">
        <v>8.2</v>
      </c>
      <c r="O10" s="38">
        <v>7.34</v>
      </c>
      <c r="P10" s="38">
        <v>101.018</v>
      </c>
      <c r="Q10" s="38">
        <f t="shared" si="1"/>
        <v>2405.564</v>
      </c>
      <c r="R10" s="115">
        <f t="shared" si="2"/>
        <v>6.081720622</v>
      </c>
      <c r="T10" s="26"/>
    </row>
    <row r="11" ht="38.25" customHeight="1">
      <c r="A11" s="82" t="s">
        <v>19</v>
      </c>
      <c r="B11" s="82">
        <v>0.0</v>
      </c>
      <c r="C11" s="82">
        <v>0.0</v>
      </c>
      <c r="D11" s="82">
        <v>0.0</v>
      </c>
      <c r="E11" s="38">
        <v>0.0</v>
      </c>
      <c r="F11" s="38">
        <v>0.0</v>
      </c>
      <c r="G11" s="38">
        <v>0.65</v>
      </c>
      <c r="H11" s="38">
        <v>32.9</v>
      </c>
      <c r="I11" s="38">
        <v>0.0</v>
      </c>
      <c r="J11" s="38">
        <v>8.420000000000002</v>
      </c>
      <c r="K11" s="38">
        <v>138.15</v>
      </c>
      <c r="L11" s="38">
        <v>0.8999999999999999</v>
      </c>
      <c r="M11" s="38">
        <v>0.0</v>
      </c>
      <c r="N11" s="38">
        <v>9.39</v>
      </c>
      <c r="O11" s="38">
        <v>0.0</v>
      </c>
      <c r="P11" s="38">
        <v>0.0</v>
      </c>
      <c r="Q11" s="38">
        <f t="shared" si="1"/>
        <v>190.41</v>
      </c>
      <c r="R11" s="115">
        <f t="shared" si="2"/>
        <v>0.4813924816</v>
      </c>
      <c r="T11" s="26"/>
    </row>
    <row r="12" ht="38.25" customHeight="1">
      <c r="A12" s="82" t="s">
        <v>20</v>
      </c>
      <c r="B12" s="82">
        <v>0.0</v>
      </c>
      <c r="C12" s="82">
        <v>0.0</v>
      </c>
      <c r="D12" s="82">
        <v>0.0</v>
      </c>
      <c r="E12" s="38">
        <v>48.305</v>
      </c>
      <c r="F12" s="38">
        <v>39.01</v>
      </c>
      <c r="G12" s="38">
        <v>12.149999999999999</v>
      </c>
      <c r="H12" s="38">
        <v>96.88</v>
      </c>
      <c r="I12" s="38">
        <v>104.9</v>
      </c>
      <c r="J12" s="38">
        <v>44.22999999999999</v>
      </c>
      <c r="K12" s="38">
        <v>80.1326</v>
      </c>
      <c r="L12" s="38">
        <v>33.142500000000005</v>
      </c>
      <c r="M12" s="38">
        <v>3.31</v>
      </c>
      <c r="N12" s="38">
        <v>4.459999999999999</v>
      </c>
      <c r="O12" s="38">
        <v>0.04</v>
      </c>
      <c r="P12" s="38">
        <v>0.128</v>
      </c>
      <c r="Q12" s="38">
        <f t="shared" si="1"/>
        <v>466.6881</v>
      </c>
      <c r="R12" s="115">
        <f t="shared" si="2"/>
        <v>1.179875756</v>
      </c>
      <c r="T12" s="26"/>
    </row>
    <row r="13" ht="38.25" customHeight="1">
      <c r="A13" s="82" t="s">
        <v>21</v>
      </c>
      <c r="B13" s="82">
        <v>0.0</v>
      </c>
      <c r="C13" s="82">
        <v>0.0</v>
      </c>
      <c r="D13" s="82">
        <v>0.0</v>
      </c>
      <c r="E13" s="38">
        <v>0.0</v>
      </c>
      <c r="F13" s="38">
        <v>0.0</v>
      </c>
      <c r="G13" s="38">
        <v>0.0</v>
      </c>
      <c r="H13" s="38">
        <v>3.0</v>
      </c>
      <c r="I13" s="38">
        <v>4.0</v>
      </c>
      <c r="J13" s="38">
        <v>40.63</v>
      </c>
      <c r="K13" s="38">
        <v>26.086499999999997</v>
      </c>
      <c r="L13" s="38">
        <v>3.4</v>
      </c>
      <c r="M13" s="38">
        <v>0.306</v>
      </c>
      <c r="N13" s="38">
        <v>0.0</v>
      </c>
      <c r="O13" s="38">
        <v>0.0</v>
      </c>
      <c r="P13" s="38">
        <v>0.0</v>
      </c>
      <c r="Q13" s="38">
        <f t="shared" si="1"/>
        <v>77.4225</v>
      </c>
      <c r="R13" s="115">
        <f t="shared" si="2"/>
        <v>0.1957387186</v>
      </c>
      <c r="T13" s="26"/>
    </row>
    <row r="14" ht="38.25" customHeight="1">
      <c r="A14" s="82" t="s">
        <v>22</v>
      </c>
      <c r="B14" s="82">
        <v>0.0</v>
      </c>
      <c r="C14" s="82">
        <v>0.0</v>
      </c>
      <c r="D14" s="82">
        <v>0.0</v>
      </c>
      <c r="E14" s="38">
        <v>0.0</v>
      </c>
      <c r="F14" s="38">
        <v>0.0</v>
      </c>
      <c r="G14" s="38">
        <v>0.07</v>
      </c>
      <c r="H14" s="38">
        <v>37.31</v>
      </c>
      <c r="I14" s="38">
        <v>54.50999999999999</v>
      </c>
      <c r="J14" s="38">
        <v>60.753</v>
      </c>
      <c r="K14" s="38">
        <v>24.539</v>
      </c>
      <c r="L14" s="38">
        <v>124.22999999999999</v>
      </c>
      <c r="M14" s="38">
        <v>0.0</v>
      </c>
      <c r="N14" s="38">
        <v>0.03</v>
      </c>
      <c r="O14" s="38">
        <v>0.0</v>
      </c>
      <c r="P14" s="38">
        <v>0.31</v>
      </c>
      <c r="Q14" s="38">
        <f t="shared" si="1"/>
        <v>301.752</v>
      </c>
      <c r="R14" s="115">
        <f t="shared" si="2"/>
        <v>0.7628861096</v>
      </c>
      <c r="T14" s="26"/>
    </row>
    <row r="15" ht="38.25" customHeight="1">
      <c r="A15" s="82" t="s">
        <v>23</v>
      </c>
      <c r="B15" s="82">
        <v>0.0</v>
      </c>
      <c r="C15" s="82">
        <v>0.0</v>
      </c>
      <c r="D15" s="82">
        <v>0.0</v>
      </c>
      <c r="E15" s="38">
        <v>0.31</v>
      </c>
      <c r="F15" s="38">
        <v>911.9899999999998</v>
      </c>
      <c r="G15" s="38">
        <v>2851.7700000000036</v>
      </c>
      <c r="H15" s="38">
        <v>2803.290000000004</v>
      </c>
      <c r="I15" s="38">
        <v>1086.28</v>
      </c>
      <c r="J15" s="38">
        <v>801.9435</v>
      </c>
      <c r="K15" s="38">
        <v>725.6318999999997</v>
      </c>
      <c r="L15" s="38">
        <v>856.4619999999998</v>
      </c>
      <c r="M15" s="38">
        <v>2.64</v>
      </c>
      <c r="N15" s="38">
        <v>463.60099999999994</v>
      </c>
      <c r="O15" s="38">
        <v>0.0</v>
      </c>
      <c r="P15" s="38">
        <v>0.0</v>
      </c>
      <c r="Q15" s="38">
        <f t="shared" si="1"/>
        <v>10503.9184</v>
      </c>
      <c r="R15" s="115">
        <f t="shared" si="2"/>
        <v>26.55589174</v>
      </c>
      <c r="T15" s="26"/>
    </row>
    <row r="16" ht="38.25" customHeight="1">
      <c r="A16" s="82" t="s">
        <v>24</v>
      </c>
      <c r="B16" s="82">
        <v>0.0</v>
      </c>
      <c r="C16" s="82">
        <v>0.0</v>
      </c>
      <c r="D16" s="82">
        <v>0.0</v>
      </c>
      <c r="E16" s="38">
        <v>10.009</v>
      </c>
      <c r="F16" s="38">
        <v>36.4</v>
      </c>
      <c r="G16" s="38">
        <v>17.750000000000004</v>
      </c>
      <c r="H16" s="38">
        <v>297.47</v>
      </c>
      <c r="I16" s="38">
        <v>202.45000000000005</v>
      </c>
      <c r="J16" s="38">
        <v>339.4479</v>
      </c>
      <c r="K16" s="38">
        <v>318.98939999999993</v>
      </c>
      <c r="L16" s="38">
        <v>65.035</v>
      </c>
      <c r="M16" s="38">
        <v>1.33</v>
      </c>
      <c r="N16" s="38">
        <v>4.1</v>
      </c>
      <c r="O16" s="38">
        <v>4.853</v>
      </c>
      <c r="P16" s="38">
        <v>0.0</v>
      </c>
      <c r="Q16" s="38">
        <f t="shared" si="1"/>
        <v>1297.8343</v>
      </c>
      <c r="R16" s="115">
        <f t="shared" si="2"/>
        <v>3.281170498</v>
      </c>
      <c r="T16" s="26"/>
    </row>
    <row r="17" ht="38.25" customHeight="1">
      <c r="A17" s="82" t="s">
        <v>25</v>
      </c>
      <c r="B17" s="82">
        <v>0.0</v>
      </c>
      <c r="C17" s="82">
        <v>0.0</v>
      </c>
      <c r="D17" s="82">
        <v>0.0</v>
      </c>
      <c r="E17" s="38">
        <v>0.05</v>
      </c>
      <c r="F17" s="38">
        <v>12.01</v>
      </c>
      <c r="G17" s="38">
        <v>206.01999999999995</v>
      </c>
      <c r="H17" s="38">
        <v>187.52</v>
      </c>
      <c r="I17" s="38">
        <v>344.65000000000003</v>
      </c>
      <c r="J17" s="38">
        <v>250.30499999999998</v>
      </c>
      <c r="K17" s="38">
        <v>1132.5589</v>
      </c>
      <c r="L17" s="38">
        <v>20.54</v>
      </c>
      <c r="M17" s="38">
        <v>23.314999999999998</v>
      </c>
      <c r="N17" s="38">
        <v>2.8308999999999997</v>
      </c>
      <c r="O17" s="38">
        <v>1.41</v>
      </c>
      <c r="P17" s="38">
        <v>0.0</v>
      </c>
      <c r="Q17" s="38">
        <f t="shared" si="1"/>
        <v>2181.2098</v>
      </c>
      <c r="R17" s="115">
        <f t="shared" si="2"/>
        <v>5.514510785</v>
      </c>
      <c r="T17" s="26"/>
    </row>
    <row r="18" ht="38.25" customHeight="1">
      <c r="A18" s="82" t="s">
        <v>26</v>
      </c>
      <c r="B18" s="82">
        <v>0.0</v>
      </c>
      <c r="C18" s="82">
        <v>0.0</v>
      </c>
      <c r="D18" s="82">
        <v>0.0</v>
      </c>
      <c r="E18" s="38">
        <v>0.0</v>
      </c>
      <c r="F18" s="38">
        <v>0.5</v>
      </c>
      <c r="G18" s="38">
        <v>292.61999999999995</v>
      </c>
      <c r="H18" s="38">
        <v>423.35999999999996</v>
      </c>
      <c r="I18" s="38">
        <v>15.89</v>
      </c>
      <c r="J18" s="38">
        <v>34.870000000000005</v>
      </c>
      <c r="K18" s="38">
        <v>462.96700000000004</v>
      </c>
      <c r="L18" s="38">
        <v>680.443</v>
      </c>
      <c r="M18" s="38">
        <v>0.2</v>
      </c>
      <c r="N18" s="38">
        <v>0.05</v>
      </c>
      <c r="O18" s="38">
        <v>31.2</v>
      </c>
      <c r="P18" s="38">
        <v>0.0</v>
      </c>
      <c r="Q18" s="38">
        <f t="shared" si="1"/>
        <v>1942.1</v>
      </c>
      <c r="R18" s="115">
        <f t="shared" si="2"/>
        <v>4.909996001</v>
      </c>
      <c r="T18" s="26"/>
    </row>
    <row r="19" ht="38.25" customHeight="1">
      <c r="A19" s="82" t="s">
        <v>27</v>
      </c>
      <c r="B19" s="82">
        <v>0.0</v>
      </c>
      <c r="C19" s="82">
        <v>0.0</v>
      </c>
      <c r="D19" s="82">
        <v>0.0</v>
      </c>
      <c r="E19" s="38">
        <v>0.5</v>
      </c>
      <c r="F19" s="38">
        <v>2.0</v>
      </c>
      <c r="G19" s="38">
        <v>2220.62</v>
      </c>
      <c r="H19" s="38">
        <v>838.87</v>
      </c>
      <c r="I19" s="38">
        <v>184.65000000000003</v>
      </c>
      <c r="J19" s="38">
        <v>592.1050000000002</v>
      </c>
      <c r="K19" s="38">
        <v>2291.086699999999</v>
      </c>
      <c r="L19" s="38">
        <v>8473.1168</v>
      </c>
      <c r="M19" s="38">
        <v>13.2</v>
      </c>
      <c r="N19" s="38">
        <v>8.809999999999999</v>
      </c>
      <c r="O19" s="38">
        <v>0.02</v>
      </c>
      <c r="P19" s="38">
        <v>0.0</v>
      </c>
      <c r="Q19" s="38">
        <f t="shared" si="1"/>
        <v>14624.9785</v>
      </c>
      <c r="R19" s="115">
        <f t="shared" si="2"/>
        <v>36.97471086</v>
      </c>
      <c r="T19" s="26"/>
    </row>
    <row r="20" ht="38.25" customHeight="1">
      <c r="A20" s="82" t="s">
        <v>28</v>
      </c>
      <c r="B20" s="82">
        <v>0.0</v>
      </c>
      <c r="C20" s="82">
        <v>0.0</v>
      </c>
      <c r="D20" s="82">
        <v>0.0</v>
      </c>
      <c r="E20" s="38">
        <v>0.0</v>
      </c>
      <c r="F20" s="38">
        <v>0.0</v>
      </c>
      <c r="G20" s="38">
        <v>0.35</v>
      </c>
      <c r="H20" s="38">
        <v>0.0</v>
      </c>
      <c r="I20" s="38">
        <v>0.0</v>
      </c>
      <c r="J20" s="38">
        <v>0.0</v>
      </c>
      <c r="K20" s="38">
        <v>93.517</v>
      </c>
      <c r="L20" s="38">
        <v>3.0700000000000003</v>
      </c>
      <c r="M20" s="38">
        <v>0.0</v>
      </c>
      <c r="N20" s="38">
        <v>0.0</v>
      </c>
      <c r="O20" s="38">
        <v>0.0</v>
      </c>
      <c r="P20" s="38">
        <v>0.003</v>
      </c>
      <c r="Q20" s="38">
        <f t="shared" si="1"/>
        <v>96.94</v>
      </c>
      <c r="R20" s="115">
        <f t="shared" si="2"/>
        <v>0.2450826489</v>
      </c>
      <c r="T20" s="26"/>
    </row>
    <row r="21" ht="38.25" customHeight="1">
      <c r="A21" s="86" t="s">
        <v>29</v>
      </c>
      <c r="B21" s="86">
        <v>3.33</v>
      </c>
      <c r="C21" s="86">
        <v>0.0</v>
      </c>
      <c r="D21" s="86">
        <v>0.0</v>
      </c>
      <c r="E21" s="43">
        <v>1.3</v>
      </c>
      <c r="F21" s="43">
        <v>33.5</v>
      </c>
      <c r="G21" s="43">
        <v>1.5</v>
      </c>
      <c r="H21" s="43">
        <v>655.9299999999998</v>
      </c>
      <c r="I21" s="43">
        <v>83.01</v>
      </c>
      <c r="J21" s="43">
        <v>327.74199999999996</v>
      </c>
      <c r="K21" s="43">
        <v>626.2480000000002</v>
      </c>
      <c r="L21" s="43">
        <v>2480.9919999999997</v>
      </c>
      <c r="M21" s="43">
        <v>83.1155</v>
      </c>
      <c r="N21" s="43">
        <v>18.35</v>
      </c>
      <c r="O21" s="43">
        <v>10.197</v>
      </c>
      <c r="P21" s="43">
        <v>0.02</v>
      </c>
      <c r="Q21" s="43">
        <f t="shared" si="1"/>
        <v>4325.2345</v>
      </c>
      <c r="R21" s="116">
        <f t="shared" si="2"/>
        <v>10.93501061</v>
      </c>
      <c r="T21" s="26"/>
    </row>
    <row r="22" ht="26.25" customHeight="1">
      <c r="A22" s="90" t="s">
        <v>169</v>
      </c>
      <c r="B22" s="117">
        <f t="shared" ref="B22:Q22" si="3">SUM(B9:B21)</f>
        <v>3.33</v>
      </c>
      <c r="C22" s="117">
        <f t="shared" si="3"/>
        <v>1</v>
      </c>
      <c r="D22" s="117">
        <f t="shared" si="3"/>
        <v>0</v>
      </c>
      <c r="E22" s="117">
        <f t="shared" si="3"/>
        <v>61.704</v>
      </c>
      <c r="F22" s="117">
        <f t="shared" si="3"/>
        <v>1116.43</v>
      </c>
      <c r="G22" s="117">
        <f t="shared" si="3"/>
        <v>5715.97</v>
      </c>
      <c r="H22" s="117">
        <f t="shared" si="3"/>
        <v>5753.6</v>
      </c>
      <c r="I22" s="117">
        <f t="shared" si="3"/>
        <v>2268.24</v>
      </c>
      <c r="J22" s="117">
        <f t="shared" si="3"/>
        <v>2807.7699</v>
      </c>
      <c r="K22" s="117">
        <f t="shared" si="3"/>
        <v>6728.4146</v>
      </c>
      <c r="L22" s="117">
        <f t="shared" si="3"/>
        <v>13876.4578</v>
      </c>
      <c r="M22" s="117">
        <f t="shared" si="3"/>
        <v>432.9465</v>
      </c>
      <c r="N22" s="117">
        <f t="shared" si="3"/>
        <v>631.5819</v>
      </c>
      <c r="O22" s="117">
        <f t="shared" si="3"/>
        <v>55.08</v>
      </c>
      <c r="P22" s="117">
        <f t="shared" si="3"/>
        <v>101.479</v>
      </c>
      <c r="Q22" s="117">
        <f t="shared" si="3"/>
        <v>39554.0037</v>
      </c>
      <c r="R22" s="118">
        <f t="shared" si="2"/>
        <v>100</v>
      </c>
      <c r="T22" s="26"/>
    </row>
    <row r="23" ht="12.75" customHeight="1"/>
    <row r="24" ht="12.75" customHeight="1"/>
    <row r="25" ht="12.75" customHeight="1">
      <c r="Q25" s="19"/>
    </row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Q4"/>
    <mergeCell ref="A5:Q5"/>
    <mergeCell ref="A7:A8"/>
    <mergeCell ref="B7:R7"/>
  </mergeCells>
  <printOptions/>
  <pageMargins bottom="0.7480314960629921" footer="0.0" header="0.0" left="0.7086614173228347" right="0.7086614173228347" top="0.7480314960629921"/>
  <pageSetup scale="4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67.75"/>
    <col customWidth="1" min="2" max="4" width="10.75"/>
    <col customWidth="1" min="5" max="5" width="12.63"/>
    <col customWidth="1" min="6" max="6" width="13.38"/>
    <col customWidth="1" min="7" max="7" width="11.63"/>
    <col customWidth="1" min="8" max="9" width="15.0"/>
    <col customWidth="1" min="10" max="10" width="15.25"/>
    <col customWidth="1" min="11" max="11" width="13.38"/>
    <col customWidth="1" min="12" max="12" width="13.0"/>
    <col customWidth="1" min="13" max="13" width="13.63"/>
    <col customWidth="1" min="14" max="15" width="12.0"/>
    <col customWidth="1" min="16" max="16" width="9.88"/>
    <col customWidth="1" min="17" max="17" width="14.38"/>
    <col customWidth="1" min="18" max="18" width="8.0"/>
    <col customWidth="1" min="19" max="26" width="10.63"/>
  </cols>
  <sheetData>
    <row r="1" ht="12.75" customHeight="1">
      <c r="A1" s="1" t="s">
        <v>0</v>
      </c>
      <c r="B1" s="1"/>
      <c r="C1" s="1"/>
      <c r="D1" s="1"/>
    </row>
    <row r="2" ht="12.75" customHeight="1">
      <c r="A2" s="1" t="s">
        <v>2</v>
      </c>
      <c r="B2" s="1"/>
      <c r="C2" s="1"/>
      <c r="D2" s="1"/>
    </row>
    <row r="3" ht="12.75" customHeight="1">
      <c r="A3" s="1" t="s">
        <v>182</v>
      </c>
      <c r="B3" s="1"/>
      <c r="C3" s="1"/>
      <c r="D3" s="1"/>
    </row>
    <row r="4" ht="12.75" customHeight="1">
      <c r="A4" s="3" t="s">
        <v>148</v>
      </c>
      <c r="R4" s="4"/>
    </row>
    <row r="5" ht="12.75" customHeight="1">
      <c r="A5" s="3" t="s">
        <v>183</v>
      </c>
      <c r="R5" s="4"/>
    </row>
    <row r="6" ht="10.5" customHeight="1"/>
    <row r="7" ht="27.0" customHeight="1">
      <c r="A7" s="119" t="s">
        <v>167</v>
      </c>
      <c r="B7" s="97" t="s">
        <v>150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74"/>
    </row>
    <row r="8" ht="26.25" customHeight="1">
      <c r="A8" s="120"/>
      <c r="B8" s="100" t="s">
        <v>151</v>
      </c>
      <c r="C8" s="100" t="s">
        <v>152</v>
      </c>
      <c r="D8" s="100" t="s">
        <v>153</v>
      </c>
      <c r="E8" s="101" t="s">
        <v>154</v>
      </c>
      <c r="F8" s="101" t="s">
        <v>155</v>
      </c>
      <c r="G8" s="101" t="s">
        <v>156</v>
      </c>
      <c r="H8" s="101" t="s">
        <v>157</v>
      </c>
      <c r="I8" s="101" t="s">
        <v>158</v>
      </c>
      <c r="J8" s="101" t="s">
        <v>159</v>
      </c>
      <c r="K8" s="101" t="s">
        <v>161</v>
      </c>
      <c r="L8" s="101" t="s">
        <v>162</v>
      </c>
      <c r="M8" s="101" t="s">
        <v>163</v>
      </c>
      <c r="N8" s="101" t="s">
        <v>164</v>
      </c>
      <c r="O8" s="101" t="s">
        <v>165</v>
      </c>
      <c r="P8" s="101" t="s">
        <v>166</v>
      </c>
      <c r="Q8" s="101" t="s">
        <v>8</v>
      </c>
      <c r="R8" s="102" t="s">
        <v>9</v>
      </c>
    </row>
    <row r="9" ht="38.25" customHeight="1">
      <c r="A9" s="78" t="s">
        <v>17</v>
      </c>
      <c r="B9" s="78"/>
      <c r="C9" s="78"/>
      <c r="D9" s="78"/>
      <c r="E9" s="34"/>
      <c r="F9" s="34"/>
      <c r="G9" s="34">
        <v>1469.6899999999996</v>
      </c>
      <c r="H9" s="34">
        <v>727.2</v>
      </c>
      <c r="I9" s="34">
        <v>40.4</v>
      </c>
      <c r="J9" s="34">
        <v>59.9269</v>
      </c>
      <c r="K9" s="34">
        <v>1434.5159999999998</v>
      </c>
      <c r="L9" s="34">
        <v>552.3639999999998</v>
      </c>
      <c r="M9" s="34">
        <v>1.5300000000000002</v>
      </c>
      <c r="N9" s="34">
        <v>16.21</v>
      </c>
      <c r="O9" s="34"/>
      <c r="P9" s="34">
        <v>6.22</v>
      </c>
      <c r="Q9" s="34">
        <f t="shared" ref="Q9:Q21" si="1">SUM(E9:P9)</f>
        <v>4308.0569</v>
      </c>
      <c r="R9" s="114">
        <f t="shared" ref="R9:R22" si="2">(+Q9/$Q$22)*100</f>
        <v>0.7555384717</v>
      </c>
      <c r="T9" s="26"/>
    </row>
    <row r="10" ht="38.25" customHeight="1">
      <c r="A10" s="82" t="s">
        <v>18</v>
      </c>
      <c r="B10" s="82"/>
      <c r="C10" s="82"/>
      <c r="D10" s="82"/>
      <c r="E10" s="38">
        <v>0.18</v>
      </c>
      <c r="F10" s="38">
        <v>20.71</v>
      </c>
      <c r="G10" s="38">
        <v>72.92</v>
      </c>
      <c r="H10" s="38">
        <v>9547.28</v>
      </c>
      <c r="I10" s="38">
        <v>2150.4</v>
      </c>
      <c r="J10" s="38">
        <v>407.50910000000005</v>
      </c>
      <c r="K10" s="38">
        <v>461.46999999999986</v>
      </c>
      <c r="L10" s="38">
        <v>430.87000000000006</v>
      </c>
      <c r="M10" s="38">
        <v>43.18000000000001</v>
      </c>
      <c r="N10" s="38">
        <v>45.6</v>
      </c>
      <c r="O10" s="38">
        <v>4.0</v>
      </c>
      <c r="P10" s="38"/>
      <c r="Q10" s="38">
        <f t="shared" si="1"/>
        <v>13184.1191</v>
      </c>
      <c r="R10" s="115">
        <f t="shared" si="2"/>
        <v>2.31220465</v>
      </c>
      <c r="T10" s="26"/>
    </row>
    <row r="11" ht="38.25" customHeight="1">
      <c r="A11" s="82" t="s">
        <v>19</v>
      </c>
      <c r="B11" s="82"/>
      <c r="C11" s="82"/>
      <c r="D11" s="82"/>
      <c r="E11" s="38"/>
      <c r="F11" s="38"/>
      <c r="G11" s="38"/>
      <c r="H11" s="38">
        <v>5.1</v>
      </c>
      <c r="I11" s="38">
        <v>5.0</v>
      </c>
      <c r="J11" s="38">
        <v>35.19</v>
      </c>
      <c r="K11" s="38">
        <v>150.1</v>
      </c>
      <c r="L11" s="38">
        <v>14.83</v>
      </c>
      <c r="M11" s="38"/>
      <c r="N11" s="38">
        <v>1.81</v>
      </c>
      <c r="O11" s="38"/>
      <c r="P11" s="38"/>
      <c r="Q11" s="38">
        <f t="shared" si="1"/>
        <v>212.03</v>
      </c>
      <c r="R11" s="115">
        <f t="shared" si="2"/>
        <v>0.03718540072</v>
      </c>
      <c r="T11" s="26"/>
    </row>
    <row r="12" ht="38.25" customHeight="1">
      <c r="A12" s="82" t="s">
        <v>20</v>
      </c>
      <c r="B12" s="82"/>
      <c r="C12" s="82"/>
      <c r="D12" s="82"/>
      <c r="E12" s="38"/>
      <c r="F12" s="38">
        <v>87.0</v>
      </c>
      <c r="G12" s="38">
        <v>857.2599999999999</v>
      </c>
      <c r="H12" s="38">
        <v>167.4</v>
      </c>
      <c r="I12" s="38">
        <v>169.26</v>
      </c>
      <c r="J12" s="38">
        <v>101.24999999999999</v>
      </c>
      <c r="K12" s="38">
        <v>12578.049400000002</v>
      </c>
      <c r="L12" s="38">
        <v>18.4</v>
      </c>
      <c r="M12" s="38">
        <v>0.81</v>
      </c>
      <c r="N12" s="38">
        <v>7.949999999999998</v>
      </c>
      <c r="O12" s="38">
        <v>0.01</v>
      </c>
      <c r="P12" s="38">
        <v>13.559699999999996</v>
      </c>
      <c r="Q12" s="38">
        <f t="shared" si="1"/>
        <v>14000.9491</v>
      </c>
      <c r="R12" s="115">
        <f t="shared" si="2"/>
        <v>2.455458674</v>
      </c>
      <c r="T12" s="26"/>
    </row>
    <row r="13" ht="38.25" customHeight="1">
      <c r="A13" s="82" t="s">
        <v>21</v>
      </c>
      <c r="B13" s="82"/>
      <c r="C13" s="82"/>
      <c r="D13" s="82"/>
      <c r="E13" s="38"/>
      <c r="F13" s="38"/>
      <c r="G13" s="38"/>
      <c r="H13" s="38">
        <v>1.8</v>
      </c>
      <c r="I13" s="38"/>
      <c r="J13" s="38">
        <v>34.7</v>
      </c>
      <c r="K13" s="38">
        <v>2.67</v>
      </c>
      <c r="L13" s="38">
        <v>0.26</v>
      </c>
      <c r="M13" s="38">
        <v>0.38</v>
      </c>
      <c r="N13" s="38"/>
      <c r="O13" s="38"/>
      <c r="P13" s="38"/>
      <c r="Q13" s="38">
        <f t="shared" si="1"/>
        <v>39.81</v>
      </c>
      <c r="R13" s="115">
        <f t="shared" si="2"/>
        <v>0.006981798815</v>
      </c>
      <c r="T13" s="26"/>
    </row>
    <row r="14" ht="38.25" customHeight="1">
      <c r="A14" s="82" t="s">
        <v>22</v>
      </c>
      <c r="B14" s="82"/>
      <c r="C14" s="82"/>
      <c r="D14" s="82"/>
      <c r="E14" s="38"/>
      <c r="F14" s="38"/>
      <c r="G14" s="38">
        <v>4.3999999999999995</v>
      </c>
      <c r="H14" s="38">
        <v>1.0</v>
      </c>
      <c r="I14" s="38">
        <v>5.05</v>
      </c>
      <c r="J14" s="38">
        <v>99.44</v>
      </c>
      <c r="K14" s="38">
        <v>43.00999999999999</v>
      </c>
      <c r="L14" s="38">
        <v>9.32</v>
      </c>
      <c r="M14" s="38"/>
      <c r="N14" s="38"/>
      <c r="O14" s="38">
        <v>0.0455</v>
      </c>
      <c r="P14" s="38">
        <v>0.0245</v>
      </c>
      <c r="Q14" s="38">
        <f t="shared" si="1"/>
        <v>162.29</v>
      </c>
      <c r="R14" s="115">
        <f t="shared" si="2"/>
        <v>0.02846209821</v>
      </c>
      <c r="T14" s="26"/>
    </row>
    <row r="15" ht="38.25" customHeight="1">
      <c r="A15" s="82" t="s">
        <v>23</v>
      </c>
      <c r="B15" s="82">
        <v>0.5</v>
      </c>
      <c r="C15" s="82"/>
      <c r="D15" s="82"/>
      <c r="E15" s="38"/>
      <c r="F15" s="38">
        <v>108.25000000000003</v>
      </c>
      <c r="G15" s="38">
        <v>16663.249999999985</v>
      </c>
      <c r="H15" s="38">
        <v>15880.260000000004</v>
      </c>
      <c r="I15" s="38">
        <v>16677.099999999988</v>
      </c>
      <c r="J15" s="38">
        <v>7772.213400000001</v>
      </c>
      <c r="K15" s="38">
        <v>22588.92019999996</v>
      </c>
      <c r="L15" s="38">
        <v>244.93999999999994</v>
      </c>
      <c r="M15" s="38">
        <v>4.05</v>
      </c>
      <c r="N15" s="38">
        <v>26.07000000000001</v>
      </c>
      <c r="O15" s="38"/>
      <c r="P15" s="38">
        <v>0.01</v>
      </c>
      <c r="Q15" s="38">
        <f t="shared" si="1"/>
        <v>79965.0636</v>
      </c>
      <c r="R15" s="115">
        <f t="shared" si="2"/>
        <v>14.0241142</v>
      </c>
      <c r="T15" s="26"/>
    </row>
    <row r="16" ht="38.25" customHeight="1">
      <c r="A16" s="82" t="s">
        <v>24</v>
      </c>
      <c r="B16" s="82"/>
      <c r="C16" s="82"/>
      <c r="D16" s="82"/>
      <c r="E16" s="38"/>
      <c r="F16" s="38">
        <v>112.49000000000001</v>
      </c>
      <c r="G16" s="38">
        <v>28.419999999999998</v>
      </c>
      <c r="H16" s="38">
        <v>1108.12</v>
      </c>
      <c r="I16" s="38">
        <v>110.07</v>
      </c>
      <c r="J16" s="38">
        <v>783.3199999999999</v>
      </c>
      <c r="K16" s="38">
        <v>254.38150000000002</v>
      </c>
      <c r="L16" s="38">
        <v>84.66</v>
      </c>
      <c r="M16" s="38">
        <v>0.1</v>
      </c>
      <c r="N16" s="38">
        <v>0.6</v>
      </c>
      <c r="O16" s="38">
        <v>0.3558</v>
      </c>
      <c r="P16" s="38">
        <v>1.58</v>
      </c>
      <c r="Q16" s="38">
        <f t="shared" si="1"/>
        <v>2484.0973</v>
      </c>
      <c r="R16" s="115">
        <f t="shared" si="2"/>
        <v>0.4356560559</v>
      </c>
      <c r="T16" s="26"/>
    </row>
    <row r="17" ht="38.25" customHeight="1">
      <c r="A17" s="82" t="s">
        <v>25</v>
      </c>
      <c r="B17" s="82"/>
      <c r="C17" s="82"/>
      <c r="D17" s="82"/>
      <c r="E17" s="38"/>
      <c r="F17" s="38">
        <v>3160.91</v>
      </c>
      <c r="G17" s="38">
        <v>2175.9799999999996</v>
      </c>
      <c r="H17" s="38">
        <v>17.430000000000003</v>
      </c>
      <c r="I17" s="38">
        <v>77117.70100000002</v>
      </c>
      <c r="J17" s="38">
        <v>7440.830000000001</v>
      </c>
      <c r="K17" s="38">
        <v>4282.644000000001</v>
      </c>
      <c r="L17" s="38">
        <v>158.45000000000002</v>
      </c>
      <c r="M17" s="38">
        <v>6.061</v>
      </c>
      <c r="N17" s="38">
        <v>21.3</v>
      </c>
      <c r="O17" s="38"/>
      <c r="P17" s="38"/>
      <c r="Q17" s="38">
        <f t="shared" si="1"/>
        <v>94381.306</v>
      </c>
      <c r="R17" s="115">
        <f t="shared" si="2"/>
        <v>16.55240619</v>
      </c>
      <c r="T17" s="26"/>
    </row>
    <row r="18" ht="38.25" customHeight="1">
      <c r="A18" s="82" t="s">
        <v>26</v>
      </c>
      <c r="B18" s="82"/>
      <c r="C18" s="82"/>
      <c r="D18" s="82"/>
      <c r="E18" s="38"/>
      <c r="F18" s="38">
        <v>2.0</v>
      </c>
      <c r="G18" s="38">
        <v>281.89</v>
      </c>
      <c r="H18" s="38">
        <v>21424.264999999996</v>
      </c>
      <c r="I18" s="38">
        <v>6063.4</v>
      </c>
      <c r="J18" s="38">
        <v>288.25</v>
      </c>
      <c r="K18" s="38">
        <v>2526.2574999999997</v>
      </c>
      <c r="L18" s="38">
        <v>522.2499999999999</v>
      </c>
      <c r="M18" s="38"/>
      <c r="N18" s="38"/>
      <c r="O18" s="38">
        <v>0.25</v>
      </c>
      <c r="P18" s="38">
        <v>34.4</v>
      </c>
      <c r="Q18" s="38">
        <f t="shared" si="1"/>
        <v>31142.9625</v>
      </c>
      <c r="R18" s="115">
        <f t="shared" si="2"/>
        <v>5.461790974</v>
      </c>
      <c r="T18" s="26"/>
    </row>
    <row r="19" ht="38.25" customHeight="1">
      <c r="A19" s="82" t="s">
        <v>27</v>
      </c>
      <c r="B19" s="82"/>
      <c r="C19" s="82"/>
      <c r="D19" s="82"/>
      <c r="E19" s="38">
        <v>25.0725</v>
      </c>
      <c r="F19" s="38">
        <v>47.94000000000001</v>
      </c>
      <c r="G19" s="38">
        <v>5124.590000000001</v>
      </c>
      <c r="H19" s="38">
        <v>4343.450000000001</v>
      </c>
      <c r="I19" s="38">
        <v>3000.7499999999995</v>
      </c>
      <c r="J19" s="38">
        <v>72402.4698</v>
      </c>
      <c r="K19" s="38">
        <v>63027.4663</v>
      </c>
      <c r="L19" s="38">
        <v>4333.437400000004</v>
      </c>
      <c r="M19" s="38">
        <v>25.530000000000005</v>
      </c>
      <c r="N19" s="38">
        <v>4.0600000000000005</v>
      </c>
      <c r="O19" s="38"/>
      <c r="P19" s="38"/>
      <c r="Q19" s="38">
        <f t="shared" si="1"/>
        <v>152334.766</v>
      </c>
      <c r="R19" s="115">
        <f t="shared" si="2"/>
        <v>26.71616902</v>
      </c>
      <c r="T19" s="26"/>
    </row>
    <row r="20" ht="38.25" customHeight="1">
      <c r="A20" s="82" t="s">
        <v>28</v>
      </c>
      <c r="B20" s="82"/>
      <c r="C20" s="82"/>
      <c r="D20" s="82"/>
      <c r="E20" s="38"/>
      <c r="F20" s="38"/>
      <c r="G20" s="38">
        <v>4.22</v>
      </c>
      <c r="H20" s="38"/>
      <c r="I20" s="38"/>
      <c r="J20" s="38">
        <v>77.055</v>
      </c>
      <c r="K20" s="38">
        <v>0.6100000000000001</v>
      </c>
      <c r="L20" s="38">
        <v>0.3700000000000001</v>
      </c>
      <c r="M20" s="38"/>
      <c r="N20" s="38"/>
      <c r="O20" s="38"/>
      <c r="P20" s="38"/>
      <c r="Q20" s="38">
        <f t="shared" si="1"/>
        <v>82.255</v>
      </c>
      <c r="R20" s="115">
        <f t="shared" si="2"/>
        <v>0.0144257187</v>
      </c>
      <c r="T20" s="26"/>
    </row>
    <row r="21" ht="38.25" customHeight="1">
      <c r="A21" s="86" t="s">
        <v>29</v>
      </c>
      <c r="B21" s="86"/>
      <c r="C21" s="86"/>
      <c r="D21" s="86"/>
      <c r="E21" s="43">
        <v>16.982999999999997</v>
      </c>
      <c r="F21" s="43">
        <v>100.53</v>
      </c>
      <c r="G21" s="43">
        <v>435.52</v>
      </c>
      <c r="H21" s="43">
        <v>12.42</v>
      </c>
      <c r="I21" s="43">
        <v>203.803</v>
      </c>
      <c r="J21" s="43">
        <v>163053.94999999995</v>
      </c>
      <c r="K21" s="43">
        <v>12059.0155</v>
      </c>
      <c r="L21" s="43">
        <v>1991.3299999999997</v>
      </c>
      <c r="M21" s="43">
        <v>12.86</v>
      </c>
      <c r="N21" s="43">
        <v>3.7</v>
      </c>
      <c r="O21" s="43">
        <v>2.8771999999999998</v>
      </c>
      <c r="P21" s="43">
        <v>6.2</v>
      </c>
      <c r="Q21" s="43">
        <f t="shared" si="1"/>
        <v>177899.1887</v>
      </c>
      <c r="R21" s="116">
        <f t="shared" si="2"/>
        <v>31.19960675</v>
      </c>
      <c r="T21" s="26"/>
    </row>
    <row r="22" ht="26.25" customHeight="1">
      <c r="A22" s="90" t="s">
        <v>169</v>
      </c>
      <c r="B22" s="117">
        <f t="shared" ref="B22:Q22" si="3">SUM(B9:B21)</f>
        <v>0.5</v>
      </c>
      <c r="C22" s="117">
        <f t="shared" si="3"/>
        <v>0</v>
      </c>
      <c r="D22" s="117">
        <f t="shared" si="3"/>
        <v>0</v>
      </c>
      <c r="E22" s="117">
        <f t="shared" si="3"/>
        <v>42.2355</v>
      </c>
      <c r="F22" s="117">
        <f t="shared" si="3"/>
        <v>3639.83</v>
      </c>
      <c r="G22" s="117">
        <f t="shared" si="3"/>
        <v>27118.14</v>
      </c>
      <c r="H22" s="117">
        <f t="shared" si="3"/>
        <v>53235.725</v>
      </c>
      <c r="I22" s="117">
        <f t="shared" si="3"/>
        <v>105542.934</v>
      </c>
      <c r="J22" s="117">
        <f t="shared" si="3"/>
        <v>252556.1042</v>
      </c>
      <c r="K22" s="117">
        <f t="shared" si="3"/>
        <v>119409.1104</v>
      </c>
      <c r="L22" s="117">
        <f t="shared" si="3"/>
        <v>8361.4814</v>
      </c>
      <c r="M22" s="117">
        <f t="shared" si="3"/>
        <v>94.501</v>
      </c>
      <c r="N22" s="117">
        <f t="shared" si="3"/>
        <v>127.3</v>
      </c>
      <c r="O22" s="117">
        <f t="shared" si="3"/>
        <v>7.5385</v>
      </c>
      <c r="P22" s="117">
        <f t="shared" si="3"/>
        <v>61.9942</v>
      </c>
      <c r="Q22" s="117">
        <f t="shared" si="3"/>
        <v>570196.8942</v>
      </c>
      <c r="R22" s="118">
        <f t="shared" si="2"/>
        <v>100</v>
      </c>
      <c r="T22" s="26"/>
    </row>
    <row r="23" ht="12.75" customHeight="1"/>
    <row r="24" ht="12.75" customHeight="1"/>
    <row r="25" ht="12.75" customHeight="1">
      <c r="Q25" s="19"/>
    </row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Q4"/>
    <mergeCell ref="A5:Q5"/>
    <mergeCell ref="A7:A8"/>
    <mergeCell ref="B7:R7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0.38"/>
    <col customWidth="1" min="2" max="2" width="12.63"/>
    <col customWidth="1" min="3" max="3" width="13.38"/>
    <col customWidth="1" min="4" max="4" width="11.63"/>
    <col customWidth="1" min="5" max="5" width="12.63"/>
    <col customWidth="1" min="6" max="6" width="13.0"/>
    <col customWidth="1" min="7" max="8" width="13.38"/>
    <col customWidth="1" min="9" max="9" width="13.0"/>
    <col customWidth="1" min="10" max="10" width="13.63"/>
    <col customWidth="1" min="11" max="12" width="12.0"/>
    <col customWidth="1" min="13" max="13" width="9.88"/>
    <col customWidth="1" min="14" max="14" width="14.38"/>
    <col customWidth="1" min="15" max="15" width="8.0"/>
    <col customWidth="1" min="16" max="26" width="10.63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184</v>
      </c>
    </row>
    <row r="4" ht="12.75" customHeight="1">
      <c r="A4" s="3" t="s">
        <v>148</v>
      </c>
      <c r="O4" s="4"/>
    </row>
    <row r="5" ht="12.75" customHeight="1">
      <c r="A5" s="3" t="s">
        <v>185</v>
      </c>
      <c r="O5" s="4"/>
    </row>
    <row r="6" ht="10.5" customHeight="1"/>
    <row r="7" ht="27.0" customHeight="1">
      <c r="A7" s="121" t="s">
        <v>167</v>
      </c>
      <c r="B7" s="122" t="s">
        <v>150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ht="26.25" customHeight="1">
      <c r="A8" s="125"/>
      <c r="B8" s="101" t="s">
        <v>154</v>
      </c>
      <c r="C8" s="101" t="s">
        <v>155</v>
      </c>
      <c r="D8" s="101" t="s">
        <v>156</v>
      </c>
      <c r="E8" s="101" t="s">
        <v>157</v>
      </c>
      <c r="F8" s="101" t="s">
        <v>158</v>
      </c>
      <c r="G8" s="101" t="s">
        <v>159</v>
      </c>
      <c r="H8" s="101" t="s">
        <v>161</v>
      </c>
      <c r="I8" s="101" t="s">
        <v>162</v>
      </c>
      <c r="J8" s="101" t="s">
        <v>163</v>
      </c>
      <c r="K8" s="101" t="s">
        <v>164</v>
      </c>
      <c r="L8" s="101" t="s">
        <v>165</v>
      </c>
      <c r="M8" s="101" t="s">
        <v>166</v>
      </c>
      <c r="N8" s="101" t="s">
        <v>8</v>
      </c>
      <c r="O8" s="102" t="s">
        <v>9</v>
      </c>
    </row>
    <row r="9" ht="38.25" customHeight="1">
      <c r="A9" s="126" t="s">
        <v>17</v>
      </c>
      <c r="B9" s="34">
        <v>0.0</v>
      </c>
      <c r="C9" s="34">
        <v>0.6</v>
      </c>
      <c r="D9" s="34">
        <v>111.16</v>
      </c>
      <c r="E9" s="34">
        <v>24.409999999999997</v>
      </c>
      <c r="F9" s="34">
        <v>344.83</v>
      </c>
      <c r="G9" s="34">
        <v>115.2946</v>
      </c>
      <c r="H9" s="34">
        <v>207.1033</v>
      </c>
      <c r="I9" s="34">
        <v>363.6249999999999</v>
      </c>
      <c r="J9" s="34">
        <v>241.19</v>
      </c>
      <c r="K9" s="34">
        <v>1548.2582</v>
      </c>
      <c r="L9" s="34">
        <v>40.908</v>
      </c>
      <c r="M9" s="34">
        <v>36.67</v>
      </c>
      <c r="N9" s="34">
        <f t="shared" ref="N9:N21" si="1">SUM(B9:M9)</f>
        <v>3034.0491</v>
      </c>
      <c r="O9" s="114">
        <f t="shared" ref="O9:O22" si="2">(+N9/$N$22)*100</f>
        <v>7.207331222</v>
      </c>
    </row>
    <row r="10" ht="38.25" customHeight="1">
      <c r="A10" s="127" t="s">
        <v>18</v>
      </c>
      <c r="B10" s="38">
        <v>0.0</v>
      </c>
      <c r="C10" s="38">
        <v>24.986</v>
      </c>
      <c r="D10" s="38">
        <v>14.0</v>
      </c>
      <c r="E10" s="38">
        <v>18.41</v>
      </c>
      <c r="F10" s="38">
        <v>74.67</v>
      </c>
      <c r="G10" s="38">
        <v>379.561</v>
      </c>
      <c r="H10" s="38">
        <v>586.9399999999999</v>
      </c>
      <c r="I10" s="38">
        <v>2734.21</v>
      </c>
      <c r="J10" s="38">
        <v>267.65</v>
      </c>
      <c r="K10" s="38">
        <v>41.62</v>
      </c>
      <c r="L10" s="38">
        <v>1215.22</v>
      </c>
      <c r="M10" s="38">
        <v>0.14</v>
      </c>
      <c r="N10" s="38">
        <f t="shared" si="1"/>
        <v>5357.407</v>
      </c>
      <c r="O10" s="115">
        <f t="shared" si="2"/>
        <v>12.72642778</v>
      </c>
    </row>
    <row r="11" ht="38.25" customHeight="1">
      <c r="A11" s="127" t="s">
        <v>19</v>
      </c>
      <c r="B11" s="38">
        <v>0.0</v>
      </c>
      <c r="C11" s="38">
        <v>0.0</v>
      </c>
      <c r="D11" s="38">
        <v>0.0</v>
      </c>
      <c r="E11" s="38">
        <v>7.0</v>
      </c>
      <c r="F11" s="38">
        <v>0.5</v>
      </c>
      <c r="G11" s="38">
        <v>32.1</v>
      </c>
      <c r="H11" s="38">
        <v>38.05</v>
      </c>
      <c r="I11" s="38">
        <v>4.3</v>
      </c>
      <c r="J11" s="38">
        <v>0.6</v>
      </c>
      <c r="K11" s="38">
        <v>28.914</v>
      </c>
      <c r="L11" s="38">
        <v>0.0</v>
      </c>
      <c r="M11" s="38">
        <v>0.0</v>
      </c>
      <c r="N11" s="38">
        <f t="shared" si="1"/>
        <v>111.464</v>
      </c>
      <c r="O11" s="115">
        <f t="shared" si="2"/>
        <v>0.2647808064</v>
      </c>
    </row>
    <row r="12" ht="38.25" customHeight="1">
      <c r="A12" s="127" t="s">
        <v>20</v>
      </c>
      <c r="B12" s="38">
        <v>0.0</v>
      </c>
      <c r="C12" s="38">
        <v>36.61</v>
      </c>
      <c r="D12" s="38">
        <v>144.34</v>
      </c>
      <c r="E12" s="38">
        <v>258.56</v>
      </c>
      <c r="F12" s="38">
        <v>540.3</v>
      </c>
      <c r="G12" s="38">
        <v>54.400000000000006</v>
      </c>
      <c r="H12" s="38">
        <v>678.88</v>
      </c>
      <c r="I12" s="38">
        <v>66.05999999999999</v>
      </c>
      <c r="J12" s="38">
        <v>0.7</v>
      </c>
      <c r="K12" s="38">
        <v>54.833000000000006</v>
      </c>
      <c r="L12" s="38">
        <v>3298.6086</v>
      </c>
      <c r="M12" s="38">
        <v>1.05</v>
      </c>
      <c r="N12" s="38">
        <f t="shared" si="1"/>
        <v>5134.3416</v>
      </c>
      <c r="O12" s="115">
        <f t="shared" si="2"/>
        <v>12.19653977</v>
      </c>
    </row>
    <row r="13" ht="38.25" customHeight="1">
      <c r="A13" s="127" t="s">
        <v>21</v>
      </c>
      <c r="B13" s="38">
        <v>0.0</v>
      </c>
      <c r="C13" s="38">
        <v>0.0</v>
      </c>
      <c r="D13" s="38">
        <v>0.71</v>
      </c>
      <c r="E13" s="38">
        <v>2.0</v>
      </c>
      <c r="F13" s="38">
        <v>0.0</v>
      </c>
      <c r="G13" s="38">
        <v>3.9699999999999998</v>
      </c>
      <c r="H13" s="38">
        <v>7.5600000000000005</v>
      </c>
      <c r="I13" s="38">
        <v>1.0</v>
      </c>
      <c r="J13" s="38">
        <v>1.3</v>
      </c>
      <c r="K13" s="38">
        <v>0.3</v>
      </c>
      <c r="L13" s="38">
        <v>0.0</v>
      </c>
      <c r="M13" s="38">
        <v>0.0</v>
      </c>
      <c r="N13" s="38">
        <f t="shared" si="1"/>
        <v>16.84</v>
      </c>
      <c r="O13" s="115">
        <f t="shared" si="2"/>
        <v>0.04000312908</v>
      </c>
    </row>
    <row r="14" ht="38.25" customHeight="1">
      <c r="A14" s="127" t="s">
        <v>22</v>
      </c>
      <c r="B14" s="38">
        <v>0.0</v>
      </c>
      <c r="C14" s="38">
        <v>0.0</v>
      </c>
      <c r="D14" s="38">
        <v>1.92</v>
      </c>
      <c r="E14" s="38">
        <v>3.5</v>
      </c>
      <c r="F14" s="38">
        <v>0.0</v>
      </c>
      <c r="G14" s="38">
        <v>17.981</v>
      </c>
      <c r="H14" s="38">
        <v>233.00530000000006</v>
      </c>
      <c r="I14" s="38">
        <v>1226.5699999999997</v>
      </c>
      <c r="J14" s="38">
        <v>0.6</v>
      </c>
      <c r="K14" s="38">
        <v>26.71</v>
      </c>
      <c r="L14" s="38">
        <v>0.8</v>
      </c>
      <c r="M14" s="38">
        <v>0.0</v>
      </c>
      <c r="N14" s="38">
        <f t="shared" si="1"/>
        <v>1511.0863</v>
      </c>
      <c r="O14" s="115">
        <f t="shared" si="2"/>
        <v>3.589559401</v>
      </c>
    </row>
    <row r="15" ht="38.25" customHeight="1">
      <c r="A15" s="127" t="s">
        <v>23</v>
      </c>
      <c r="B15" s="38">
        <v>0.0</v>
      </c>
      <c r="C15" s="38">
        <v>27.7963</v>
      </c>
      <c r="D15" s="38">
        <v>2754.835000000001</v>
      </c>
      <c r="E15" s="38">
        <v>1242.6899999999998</v>
      </c>
      <c r="F15" s="38">
        <v>2402.92</v>
      </c>
      <c r="G15" s="38">
        <v>1008.4179999999996</v>
      </c>
      <c r="H15" s="38">
        <v>1045.5361000000003</v>
      </c>
      <c r="I15" s="38">
        <v>988.7528000000003</v>
      </c>
      <c r="J15" s="38">
        <v>73.68</v>
      </c>
      <c r="K15" s="38">
        <v>653.0599999999997</v>
      </c>
      <c r="L15" s="38">
        <v>0.0851</v>
      </c>
      <c r="M15" s="38">
        <v>0.01</v>
      </c>
      <c r="N15" s="38">
        <f t="shared" si="1"/>
        <v>10197.7833</v>
      </c>
      <c r="O15" s="115">
        <f t="shared" si="2"/>
        <v>24.22465806</v>
      </c>
    </row>
    <row r="16" ht="38.25" customHeight="1">
      <c r="A16" s="127" t="s">
        <v>24</v>
      </c>
      <c r="B16" s="38">
        <v>0.0</v>
      </c>
      <c r="C16" s="38">
        <v>30.660000000000004</v>
      </c>
      <c r="D16" s="38">
        <v>10.879999999999999</v>
      </c>
      <c r="E16" s="38">
        <v>45.910000000000004</v>
      </c>
      <c r="F16" s="38">
        <v>39.6</v>
      </c>
      <c r="G16" s="38">
        <v>110.89</v>
      </c>
      <c r="H16" s="38">
        <v>273.5186</v>
      </c>
      <c r="I16" s="38">
        <v>238.19120000000004</v>
      </c>
      <c r="J16" s="38">
        <v>2.8</v>
      </c>
      <c r="K16" s="38">
        <v>2.6399999999999997</v>
      </c>
      <c r="L16" s="38">
        <v>3.8871</v>
      </c>
      <c r="M16" s="38">
        <v>15.13</v>
      </c>
      <c r="N16" s="38">
        <f t="shared" si="1"/>
        <v>774.1069</v>
      </c>
      <c r="O16" s="115">
        <f t="shared" si="2"/>
        <v>1.838877568</v>
      </c>
    </row>
    <row r="17" ht="38.25" customHeight="1">
      <c r="A17" s="127" t="s">
        <v>25</v>
      </c>
      <c r="B17" s="38">
        <v>0.0</v>
      </c>
      <c r="C17" s="38">
        <v>1.0</v>
      </c>
      <c r="D17" s="38">
        <v>2.0300000000000002</v>
      </c>
      <c r="E17" s="38">
        <v>230.7</v>
      </c>
      <c r="F17" s="38">
        <v>7.23</v>
      </c>
      <c r="G17" s="38">
        <v>109.975</v>
      </c>
      <c r="H17" s="38">
        <v>1102.9679999999998</v>
      </c>
      <c r="I17" s="38">
        <v>74.31</v>
      </c>
      <c r="J17" s="38">
        <v>0.3045</v>
      </c>
      <c r="K17" s="38">
        <v>1.7</v>
      </c>
      <c r="L17" s="38">
        <v>0.0785</v>
      </c>
      <c r="M17" s="38">
        <v>0.0</v>
      </c>
      <c r="N17" s="38">
        <f t="shared" si="1"/>
        <v>1530.296</v>
      </c>
      <c r="O17" s="115">
        <f t="shared" si="2"/>
        <v>3.635191711</v>
      </c>
    </row>
    <row r="18" ht="38.25" customHeight="1">
      <c r="A18" s="127" t="s">
        <v>26</v>
      </c>
      <c r="B18" s="38">
        <v>0.0</v>
      </c>
      <c r="C18" s="38">
        <v>0.0332</v>
      </c>
      <c r="D18" s="38">
        <v>12.169999999999998</v>
      </c>
      <c r="E18" s="38">
        <v>45.449999999999996</v>
      </c>
      <c r="F18" s="38">
        <v>93.8</v>
      </c>
      <c r="G18" s="38">
        <v>237.52</v>
      </c>
      <c r="H18" s="38">
        <v>50.82000000000001</v>
      </c>
      <c r="I18" s="38">
        <v>9.399999999999999</v>
      </c>
      <c r="J18" s="38">
        <v>0.0</v>
      </c>
      <c r="K18" s="38">
        <v>0.0</v>
      </c>
      <c r="L18" s="38">
        <v>116.9141</v>
      </c>
      <c r="M18" s="38">
        <v>0.11</v>
      </c>
      <c r="N18" s="38">
        <f t="shared" si="1"/>
        <v>566.2173</v>
      </c>
      <c r="O18" s="115">
        <f t="shared" si="2"/>
        <v>1.345039414</v>
      </c>
    </row>
    <row r="19" ht="38.25" customHeight="1">
      <c r="A19" s="127" t="s">
        <v>27</v>
      </c>
      <c r="B19" s="38">
        <v>0.0</v>
      </c>
      <c r="C19" s="38">
        <v>17.0026</v>
      </c>
      <c r="D19" s="38">
        <v>1080.6599999999999</v>
      </c>
      <c r="E19" s="38">
        <v>809.85</v>
      </c>
      <c r="F19" s="38">
        <v>85.98999999999997</v>
      </c>
      <c r="G19" s="38">
        <v>182.90609999999998</v>
      </c>
      <c r="H19" s="38">
        <v>2909.632899999997</v>
      </c>
      <c r="I19" s="38">
        <v>6265.219800000003</v>
      </c>
      <c r="J19" s="38">
        <v>198.9943</v>
      </c>
      <c r="K19" s="38">
        <v>37.56</v>
      </c>
      <c r="L19" s="38">
        <v>6.0281</v>
      </c>
      <c r="M19" s="38">
        <v>0.0</v>
      </c>
      <c r="N19" s="38">
        <f t="shared" si="1"/>
        <v>11593.8438</v>
      </c>
      <c r="O19" s="115">
        <f t="shared" si="2"/>
        <v>27.54097566</v>
      </c>
    </row>
    <row r="20" ht="38.25" customHeight="1">
      <c r="A20" s="127" t="s">
        <v>28</v>
      </c>
      <c r="B20" s="38">
        <v>0.0</v>
      </c>
      <c r="C20" s="38">
        <v>0.0</v>
      </c>
      <c r="D20" s="38">
        <v>0.0</v>
      </c>
      <c r="E20" s="38">
        <v>0.0</v>
      </c>
      <c r="F20" s="38">
        <v>0.0</v>
      </c>
      <c r="G20" s="38">
        <v>2.29</v>
      </c>
      <c r="H20" s="38">
        <v>0.05</v>
      </c>
      <c r="I20" s="38">
        <v>5.6899999999999995</v>
      </c>
      <c r="J20" s="38">
        <v>0.0</v>
      </c>
      <c r="K20" s="38">
        <v>0.01</v>
      </c>
      <c r="L20" s="38">
        <v>0.0</v>
      </c>
      <c r="M20" s="38">
        <v>0.0</v>
      </c>
      <c r="N20" s="38">
        <f t="shared" si="1"/>
        <v>8.04</v>
      </c>
      <c r="O20" s="115">
        <f t="shared" si="2"/>
        <v>0.01909888111</v>
      </c>
    </row>
    <row r="21" ht="38.25" customHeight="1">
      <c r="A21" s="128" t="s">
        <v>29</v>
      </c>
      <c r="B21" s="43">
        <v>103.6</v>
      </c>
      <c r="C21" s="43">
        <v>50.2932</v>
      </c>
      <c r="D21" s="43">
        <v>0.0</v>
      </c>
      <c r="E21" s="43">
        <v>0.2</v>
      </c>
      <c r="F21" s="43">
        <v>18.1</v>
      </c>
      <c r="G21" s="43">
        <v>126.16</v>
      </c>
      <c r="H21" s="43">
        <v>1112.0009</v>
      </c>
      <c r="I21" s="43">
        <v>253.809</v>
      </c>
      <c r="J21" s="43">
        <v>305.46</v>
      </c>
      <c r="K21" s="43">
        <v>29.71</v>
      </c>
      <c r="L21" s="43">
        <v>175.0385</v>
      </c>
      <c r="M21" s="43">
        <v>86.85999999999999</v>
      </c>
      <c r="N21" s="43">
        <f t="shared" si="1"/>
        <v>2261.2316</v>
      </c>
      <c r="O21" s="116">
        <f t="shared" si="2"/>
        <v>5.371516602</v>
      </c>
    </row>
    <row r="22" ht="26.25" customHeight="1">
      <c r="A22" s="90" t="s">
        <v>169</v>
      </c>
      <c r="B22" s="117">
        <f t="shared" ref="B22:N22" si="3">SUM(B9:B21)</f>
        <v>103.6</v>
      </c>
      <c r="C22" s="117">
        <f t="shared" si="3"/>
        <v>188.9813</v>
      </c>
      <c r="D22" s="117">
        <f t="shared" si="3"/>
        <v>4132.705</v>
      </c>
      <c r="E22" s="117">
        <f t="shared" si="3"/>
        <v>2688.68</v>
      </c>
      <c r="F22" s="117">
        <f t="shared" si="3"/>
        <v>3607.94</v>
      </c>
      <c r="G22" s="117">
        <f t="shared" si="3"/>
        <v>2381.4657</v>
      </c>
      <c r="H22" s="117">
        <f t="shared" si="3"/>
        <v>8246.0651</v>
      </c>
      <c r="I22" s="117">
        <f t="shared" si="3"/>
        <v>12231.1378</v>
      </c>
      <c r="J22" s="117">
        <f t="shared" si="3"/>
        <v>1093.2788</v>
      </c>
      <c r="K22" s="117">
        <f t="shared" si="3"/>
        <v>2425.3152</v>
      </c>
      <c r="L22" s="117">
        <f t="shared" si="3"/>
        <v>4857.568</v>
      </c>
      <c r="M22" s="117">
        <f t="shared" si="3"/>
        <v>139.97</v>
      </c>
      <c r="N22" s="117">
        <f t="shared" si="3"/>
        <v>42096.7069</v>
      </c>
      <c r="O22" s="118">
        <f t="shared" si="2"/>
        <v>100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N4"/>
    <mergeCell ref="A5:N5"/>
    <mergeCell ref="A7:A8"/>
    <mergeCell ref="B7:O7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0.38"/>
    <col customWidth="1" min="2" max="2" width="6.88"/>
    <col customWidth="1" min="3" max="3" width="9.75"/>
    <col customWidth="1" min="4" max="4" width="11.63"/>
    <col customWidth="1" min="5" max="5" width="12.63"/>
    <col customWidth="1" min="6" max="6" width="13.0"/>
    <col customWidth="1" min="7" max="8" width="13.38"/>
    <col customWidth="1" min="9" max="9" width="13.0"/>
    <col customWidth="1" min="10" max="10" width="9.25"/>
    <col customWidth="1" min="11" max="12" width="12.0"/>
    <col customWidth="1" min="13" max="13" width="9.88"/>
    <col customWidth="1" min="14" max="14" width="14.38"/>
    <col customWidth="1" min="15" max="15" width="8.0"/>
    <col customWidth="1" min="16" max="26" width="10.63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186</v>
      </c>
    </row>
    <row r="4" ht="12.75" customHeight="1">
      <c r="A4" s="3" t="s">
        <v>148</v>
      </c>
      <c r="O4" s="4"/>
    </row>
    <row r="5" ht="12.75" customHeight="1">
      <c r="A5" s="3" t="s">
        <v>187</v>
      </c>
      <c r="O5" s="4"/>
    </row>
    <row r="6" ht="10.5" customHeight="1"/>
    <row r="7" ht="27.0" customHeight="1">
      <c r="A7" s="121" t="s">
        <v>167</v>
      </c>
      <c r="B7" s="122" t="s">
        <v>150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ht="26.25" customHeight="1">
      <c r="A8" s="125"/>
      <c r="B8" s="101" t="s">
        <v>154</v>
      </c>
      <c r="C8" s="101" t="s">
        <v>155</v>
      </c>
      <c r="D8" s="101" t="s">
        <v>156</v>
      </c>
      <c r="E8" s="101" t="s">
        <v>157</v>
      </c>
      <c r="F8" s="101" t="s">
        <v>158</v>
      </c>
      <c r="G8" s="101" t="s">
        <v>159</v>
      </c>
      <c r="H8" s="101" t="s">
        <v>161</v>
      </c>
      <c r="I8" s="101" t="s">
        <v>162</v>
      </c>
      <c r="J8" s="101" t="s">
        <v>163</v>
      </c>
      <c r="K8" s="101" t="s">
        <v>164</v>
      </c>
      <c r="L8" s="101" t="s">
        <v>165</v>
      </c>
      <c r="M8" s="101" t="s">
        <v>166</v>
      </c>
      <c r="N8" s="101" t="s">
        <v>8</v>
      </c>
      <c r="O8" s="102" t="s">
        <v>9</v>
      </c>
    </row>
    <row r="9" ht="38.25" customHeight="1">
      <c r="A9" s="126" t="s">
        <v>17</v>
      </c>
      <c r="B9" s="34"/>
      <c r="C9" s="34">
        <v>2.2299999999999995</v>
      </c>
      <c r="D9" s="34">
        <v>207.79</v>
      </c>
      <c r="E9" s="34">
        <v>11.4</v>
      </c>
      <c r="F9" s="34">
        <v>690.61</v>
      </c>
      <c r="G9" s="34">
        <v>129.59750000000003</v>
      </c>
      <c r="H9" s="34">
        <v>219.449</v>
      </c>
      <c r="I9" s="34">
        <v>194.13</v>
      </c>
      <c r="J9" s="34">
        <v>56.3772</v>
      </c>
      <c r="K9" s="34">
        <v>693.4720000000001</v>
      </c>
      <c r="L9" s="34">
        <v>8.65</v>
      </c>
      <c r="M9" s="34">
        <v>0.58</v>
      </c>
      <c r="N9" s="34">
        <f t="shared" ref="N9:N21" si="1">SUM(B9:M9)</f>
        <v>2214.2857</v>
      </c>
      <c r="O9" s="114">
        <f t="shared" ref="O9:O22" si="2">(+N9/$N$22)*100</f>
        <v>1.721111451</v>
      </c>
    </row>
    <row r="10" ht="38.25" customHeight="1">
      <c r="A10" s="127" t="s">
        <v>18</v>
      </c>
      <c r="B10" s="38"/>
      <c r="C10" s="38">
        <v>5.5600000000000005</v>
      </c>
      <c r="D10" s="38">
        <v>48.260000000000005</v>
      </c>
      <c r="E10" s="38">
        <v>272.72</v>
      </c>
      <c r="F10" s="38">
        <v>3691.4999999999995</v>
      </c>
      <c r="G10" s="38">
        <v>282.6036999999999</v>
      </c>
      <c r="H10" s="38">
        <v>815.1899</v>
      </c>
      <c r="I10" s="38">
        <v>1653.6</v>
      </c>
      <c r="J10" s="38">
        <v>210.49</v>
      </c>
      <c r="K10" s="38">
        <v>343.31</v>
      </c>
      <c r="L10" s="38">
        <v>3.3499999999999996</v>
      </c>
      <c r="M10" s="38">
        <v>2.04</v>
      </c>
      <c r="N10" s="38">
        <f t="shared" si="1"/>
        <v>7328.6236</v>
      </c>
      <c r="O10" s="115">
        <f t="shared" si="2"/>
        <v>5.696364294</v>
      </c>
    </row>
    <row r="11" ht="38.25" customHeight="1">
      <c r="A11" s="127" t="s">
        <v>19</v>
      </c>
      <c r="B11" s="38"/>
      <c r="C11" s="38">
        <v>0.0</v>
      </c>
      <c r="D11" s="38">
        <v>0.0</v>
      </c>
      <c r="E11" s="38">
        <v>0.0</v>
      </c>
      <c r="F11" s="38">
        <v>29.7</v>
      </c>
      <c r="G11" s="38">
        <v>14.65</v>
      </c>
      <c r="H11" s="38">
        <v>140.11</v>
      </c>
      <c r="I11" s="38">
        <v>6599.650000000001</v>
      </c>
      <c r="J11" s="38">
        <v>0.1</v>
      </c>
      <c r="K11" s="38">
        <v>1963.4900000000002</v>
      </c>
      <c r="L11" s="38">
        <v>0.0</v>
      </c>
      <c r="M11" s="38">
        <v>0.0</v>
      </c>
      <c r="N11" s="38">
        <f t="shared" si="1"/>
        <v>8747.7</v>
      </c>
      <c r="O11" s="115">
        <f t="shared" si="2"/>
        <v>6.799378526</v>
      </c>
    </row>
    <row r="12" ht="38.25" customHeight="1">
      <c r="A12" s="127" t="s">
        <v>20</v>
      </c>
      <c r="B12" s="38"/>
      <c r="C12" s="38">
        <v>3.22</v>
      </c>
      <c r="D12" s="38">
        <v>1392.45</v>
      </c>
      <c r="E12" s="38">
        <v>605.6899999999999</v>
      </c>
      <c r="F12" s="38">
        <v>1122.8</v>
      </c>
      <c r="G12" s="38">
        <v>107.50000000000001</v>
      </c>
      <c r="H12" s="38">
        <v>237.2837</v>
      </c>
      <c r="I12" s="38">
        <v>190.73000000000002</v>
      </c>
      <c r="J12" s="38">
        <v>17.195</v>
      </c>
      <c r="K12" s="38">
        <v>21.330000000000005</v>
      </c>
      <c r="L12" s="38">
        <v>18.0</v>
      </c>
      <c r="M12" s="38">
        <v>0.943</v>
      </c>
      <c r="N12" s="38">
        <f t="shared" si="1"/>
        <v>3717.1417</v>
      </c>
      <c r="O12" s="115">
        <f t="shared" si="2"/>
        <v>2.889245568</v>
      </c>
    </row>
    <row r="13" ht="38.25" customHeight="1">
      <c r="A13" s="127" t="s">
        <v>21</v>
      </c>
      <c r="B13" s="38"/>
      <c r="C13" s="38">
        <v>0.0</v>
      </c>
      <c r="D13" s="38">
        <v>0.02</v>
      </c>
      <c r="E13" s="38">
        <v>3.0</v>
      </c>
      <c r="F13" s="38">
        <v>3.0</v>
      </c>
      <c r="G13" s="38">
        <v>7.502</v>
      </c>
      <c r="H13" s="38">
        <v>34.8025</v>
      </c>
      <c r="I13" s="38">
        <v>0.8</v>
      </c>
      <c r="J13" s="38">
        <v>3.6</v>
      </c>
      <c r="K13" s="38">
        <v>0.0</v>
      </c>
      <c r="L13" s="38">
        <v>0.0</v>
      </c>
      <c r="M13" s="38">
        <v>0.0</v>
      </c>
      <c r="N13" s="38">
        <f t="shared" si="1"/>
        <v>52.7245</v>
      </c>
      <c r="O13" s="115">
        <f t="shared" si="2"/>
        <v>0.04098149606</v>
      </c>
    </row>
    <row r="14" ht="38.25" customHeight="1">
      <c r="A14" s="127" t="s">
        <v>22</v>
      </c>
      <c r="B14" s="38"/>
      <c r="C14" s="38">
        <v>0.0</v>
      </c>
      <c r="D14" s="38">
        <v>0.03</v>
      </c>
      <c r="E14" s="38">
        <v>9.01</v>
      </c>
      <c r="F14" s="38">
        <v>15.0</v>
      </c>
      <c r="G14" s="38">
        <v>11.7</v>
      </c>
      <c r="H14" s="38">
        <v>647.9902999999997</v>
      </c>
      <c r="I14" s="38">
        <v>1081.6100000000001</v>
      </c>
      <c r="J14" s="38">
        <v>0.0</v>
      </c>
      <c r="K14" s="38">
        <v>28.599999999999998</v>
      </c>
      <c r="L14" s="38">
        <v>0.0</v>
      </c>
      <c r="M14" s="38">
        <v>0.01</v>
      </c>
      <c r="N14" s="38">
        <f t="shared" si="1"/>
        <v>1793.9503</v>
      </c>
      <c r="O14" s="115">
        <f t="shared" si="2"/>
        <v>1.394394772</v>
      </c>
    </row>
    <row r="15" ht="38.25" customHeight="1">
      <c r="A15" s="127" t="s">
        <v>23</v>
      </c>
      <c r="B15" s="38"/>
      <c r="C15" s="38">
        <v>3.3</v>
      </c>
      <c r="D15" s="38">
        <v>949.0899999999981</v>
      </c>
      <c r="E15" s="38">
        <v>1375.1699999999983</v>
      </c>
      <c r="F15" s="38">
        <v>1567.47</v>
      </c>
      <c r="G15" s="38">
        <v>2651.447000000001</v>
      </c>
      <c r="H15" s="38">
        <v>4811.323400000001</v>
      </c>
      <c r="I15" s="38">
        <v>3562.090000000001</v>
      </c>
      <c r="J15" s="38">
        <v>357.77000000000004</v>
      </c>
      <c r="K15" s="38">
        <v>1276.455</v>
      </c>
      <c r="L15" s="38">
        <v>0.0</v>
      </c>
      <c r="M15" s="38">
        <v>0.0</v>
      </c>
      <c r="N15" s="38">
        <f t="shared" si="1"/>
        <v>16554.1154</v>
      </c>
      <c r="O15" s="115">
        <f t="shared" si="2"/>
        <v>12.86711899</v>
      </c>
    </row>
    <row r="16" ht="38.25" customHeight="1">
      <c r="A16" s="127" t="s">
        <v>24</v>
      </c>
      <c r="B16" s="38"/>
      <c r="C16" s="38">
        <v>0.02</v>
      </c>
      <c r="D16" s="38">
        <v>695.2499999999999</v>
      </c>
      <c r="E16" s="38">
        <v>104.16999999999999</v>
      </c>
      <c r="F16" s="38">
        <v>108.0</v>
      </c>
      <c r="G16" s="38">
        <v>740.91</v>
      </c>
      <c r="H16" s="38">
        <v>261.21819999999997</v>
      </c>
      <c r="I16" s="38">
        <v>126.80999999999999</v>
      </c>
      <c r="J16" s="38">
        <v>7.3500000000000005</v>
      </c>
      <c r="K16" s="38">
        <v>1.1</v>
      </c>
      <c r="L16" s="38">
        <v>0.0</v>
      </c>
      <c r="M16" s="38">
        <v>0.52</v>
      </c>
      <c r="N16" s="38">
        <f t="shared" si="1"/>
        <v>2045.3482</v>
      </c>
      <c r="O16" s="115">
        <f t="shared" si="2"/>
        <v>1.589800362</v>
      </c>
    </row>
    <row r="17" ht="38.25" customHeight="1">
      <c r="A17" s="127" t="s">
        <v>25</v>
      </c>
      <c r="B17" s="38"/>
      <c r="C17" s="38">
        <v>2.0</v>
      </c>
      <c r="D17" s="38">
        <v>161.03</v>
      </c>
      <c r="E17" s="38">
        <v>104.94</v>
      </c>
      <c r="F17" s="38">
        <v>1835.8000000000002</v>
      </c>
      <c r="G17" s="38">
        <v>2485.69</v>
      </c>
      <c r="H17" s="38">
        <v>412.82450000000006</v>
      </c>
      <c r="I17" s="38">
        <v>1023.46</v>
      </c>
      <c r="J17" s="38">
        <v>9.63</v>
      </c>
      <c r="K17" s="38">
        <v>245.7</v>
      </c>
      <c r="L17" s="38">
        <v>0.0</v>
      </c>
      <c r="M17" s="38">
        <v>0.0</v>
      </c>
      <c r="N17" s="38">
        <f t="shared" si="1"/>
        <v>6281.0745</v>
      </c>
      <c r="O17" s="115">
        <f t="shared" si="2"/>
        <v>4.882129368</v>
      </c>
    </row>
    <row r="18" ht="38.25" customHeight="1">
      <c r="A18" s="127" t="s">
        <v>26</v>
      </c>
      <c r="B18" s="38"/>
      <c r="C18" s="38">
        <v>0.0</v>
      </c>
      <c r="D18" s="38">
        <v>9.6</v>
      </c>
      <c r="E18" s="38">
        <v>199.87</v>
      </c>
      <c r="F18" s="38">
        <v>341.8</v>
      </c>
      <c r="G18" s="38">
        <v>17.6</v>
      </c>
      <c r="H18" s="38">
        <v>428.11</v>
      </c>
      <c r="I18" s="38">
        <v>0.11</v>
      </c>
      <c r="J18" s="38">
        <v>1.1</v>
      </c>
      <c r="K18" s="38">
        <v>0.01</v>
      </c>
      <c r="L18" s="38">
        <v>0.0</v>
      </c>
      <c r="M18" s="38">
        <v>0.0</v>
      </c>
      <c r="N18" s="38">
        <f t="shared" si="1"/>
        <v>998.2</v>
      </c>
      <c r="O18" s="115">
        <f t="shared" si="2"/>
        <v>0.7758770471</v>
      </c>
    </row>
    <row r="19" ht="38.25" customHeight="1">
      <c r="A19" s="127" t="s">
        <v>27</v>
      </c>
      <c r="B19" s="38"/>
      <c r="C19" s="38">
        <v>76.71</v>
      </c>
      <c r="D19" s="38">
        <v>615.37</v>
      </c>
      <c r="E19" s="38">
        <v>30.53</v>
      </c>
      <c r="F19" s="38">
        <v>760.6999999999999</v>
      </c>
      <c r="G19" s="38">
        <v>15735.125000000005</v>
      </c>
      <c r="H19" s="38">
        <v>15115.387800000015</v>
      </c>
      <c r="I19" s="38">
        <v>24923.370000000003</v>
      </c>
      <c r="J19" s="38">
        <v>51.4</v>
      </c>
      <c r="K19" s="38">
        <v>10.12</v>
      </c>
      <c r="L19" s="38">
        <v>0.0</v>
      </c>
      <c r="M19" s="38">
        <v>0.0</v>
      </c>
      <c r="N19" s="38">
        <f t="shared" si="1"/>
        <v>57318.7128</v>
      </c>
      <c r="O19" s="115">
        <f t="shared" si="2"/>
        <v>44.55246807</v>
      </c>
    </row>
    <row r="20" ht="38.25" customHeight="1">
      <c r="A20" s="127" t="s">
        <v>28</v>
      </c>
      <c r="B20" s="38"/>
      <c r="C20" s="38">
        <v>0.0</v>
      </c>
      <c r="D20" s="38">
        <v>0.060000000000000005</v>
      </c>
      <c r="E20" s="38">
        <v>0.0</v>
      </c>
      <c r="F20" s="38">
        <v>0.0</v>
      </c>
      <c r="G20" s="38">
        <v>0.12000000000000001</v>
      </c>
      <c r="H20" s="38">
        <v>7420.442500000001</v>
      </c>
      <c r="I20" s="38">
        <v>823.04</v>
      </c>
      <c r="J20" s="38">
        <v>53.4</v>
      </c>
      <c r="K20" s="38">
        <v>50.99</v>
      </c>
      <c r="L20" s="38">
        <v>0.0</v>
      </c>
      <c r="M20" s="38">
        <v>0.0</v>
      </c>
      <c r="N20" s="38">
        <f t="shared" si="1"/>
        <v>8348.0525</v>
      </c>
      <c r="O20" s="115">
        <f t="shared" si="2"/>
        <v>6.488742058</v>
      </c>
    </row>
    <row r="21" ht="38.25" customHeight="1">
      <c r="A21" s="128" t="s">
        <v>29</v>
      </c>
      <c r="B21" s="43"/>
      <c r="C21" s="43">
        <v>54.86000000000001</v>
      </c>
      <c r="D21" s="43">
        <v>159.07999999999998</v>
      </c>
      <c r="E21" s="43">
        <v>0.0</v>
      </c>
      <c r="F21" s="43">
        <v>64.4</v>
      </c>
      <c r="G21" s="43">
        <v>1312.5700000000002</v>
      </c>
      <c r="H21" s="43">
        <v>5344.837300000001</v>
      </c>
      <c r="I21" s="43">
        <v>5792.51</v>
      </c>
      <c r="J21" s="43">
        <v>24.68</v>
      </c>
      <c r="K21" s="43">
        <v>298.87799999999993</v>
      </c>
      <c r="L21" s="43">
        <f>153.294+49.3667</f>
        <v>202.6607</v>
      </c>
      <c r="M21" s="43">
        <v>0.0</v>
      </c>
      <c r="N21" s="43">
        <f t="shared" si="1"/>
        <v>13254.476</v>
      </c>
      <c r="O21" s="116">
        <f t="shared" si="2"/>
        <v>10.302388</v>
      </c>
    </row>
    <row r="22" ht="26.25" customHeight="1">
      <c r="A22" s="90" t="s">
        <v>169</v>
      </c>
      <c r="B22" s="117">
        <f t="shared" ref="B22:N22" si="3">SUM(B9:B21)</f>
        <v>0</v>
      </c>
      <c r="C22" s="117">
        <f t="shared" si="3"/>
        <v>147.9</v>
      </c>
      <c r="D22" s="117">
        <f t="shared" si="3"/>
        <v>4238.03</v>
      </c>
      <c r="E22" s="117">
        <f t="shared" si="3"/>
        <v>2716.5</v>
      </c>
      <c r="F22" s="117">
        <f t="shared" si="3"/>
        <v>10230.78</v>
      </c>
      <c r="G22" s="117">
        <f t="shared" si="3"/>
        <v>23497.0152</v>
      </c>
      <c r="H22" s="117">
        <f t="shared" si="3"/>
        <v>35888.9691</v>
      </c>
      <c r="I22" s="117">
        <f t="shared" si="3"/>
        <v>45971.91</v>
      </c>
      <c r="J22" s="117">
        <f t="shared" si="3"/>
        <v>793.0922</v>
      </c>
      <c r="K22" s="117">
        <f t="shared" si="3"/>
        <v>4933.455</v>
      </c>
      <c r="L22" s="117">
        <f t="shared" si="3"/>
        <v>232.6607</v>
      </c>
      <c r="M22" s="117">
        <f t="shared" si="3"/>
        <v>4.093</v>
      </c>
      <c r="N22" s="117">
        <f t="shared" si="3"/>
        <v>128654.4052</v>
      </c>
      <c r="O22" s="118">
        <f t="shared" si="2"/>
        <v>100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N4"/>
    <mergeCell ref="A5:N5"/>
    <mergeCell ref="A7:A8"/>
    <mergeCell ref="B7:O7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0.38"/>
    <col customWidth="1" min="2" max="2" width="6.88"/>
    <col customWidth="1" min="3" max="3" width="9.75"/>
    <col customWidth="1" min="4" max="4" width="11.63"/>
    <col customWidth="1" min="5" max="5" width="12.63"/>
    <col customWidth="1" min="6" max="6" width="10.75"/>
    <col customWidth="1" min="7" max="7" width="13.38"/>
    <col customWidth="1" min="8" max="8" width="12.63"/>
    <col customWidth="1" min="9" max="9" width="13.0"/>
    <col customWidth="1" min="10" max="10" width="9.25"/>
    <col customWidth="1" min="11" max="12" width="12.0"/>
    <col customWidth="1" min="13" max="13" width="6.38"/>
    <col customWidth="1" min="14" max="14" width="14.38"/>
    <col customWidth="1" min="15" max="15" width="8.0"/>
    <col customWidth="1" min="16" max="26" width="10.63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188</v>
      </c>
    </row>
    <row r="4" ht="12.75" customHeight="1">
      <c r="A4" s="3" t="s">
        <v>148</v>
      </c>
      <c r="O4" s="4"/>
    </row>
    <row r="5" ht="12.75" customHeight="1">
      <c r="A5" s="3" t="s">
        <v>189</v>
      </c>
      <c r="O5" s="4"/>
    </row>
    <row r="6" ht="10.5" customHeight="1"/>
    <row r="7" ht="27.0" customHeight="1">
      <c r="A7" s="121" t="s">
        <v>167</v>
      </c>
      <c r="B7" s="122" t="s">
        <v>150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ht="26.25" customHeight="1">
      <c r="A8" s="125"/>
      <c r="B8" s="101" t="s">
        <v>154</v>
      </c>
      <c r="C8" s="101" t="s">
        <v>155</v>
      </c>
      <c r="D8" s="101" t="s">
        <v>156</v>
      </c>
      <c r="E8" s="101" t="s">
        <v>157</v>
      </c>
      <c r="F8" s="101" t="s">
        <v>158</v>
      </c>
      <c r="G8" s="101" t="s">
        <v>159</v>
      </c>
      <c r="H8" s="101" t="s">
        <v>161</v>
      </c>
      <c r="I8" s="101" t="s">
        <v>162</v>
      </c>
      <c r="J8" s="101" t="s">
        <v>163</v>
      </c>
      <c r="K8" s="101" t="s">
        <v>164</v>
      </c>
      <c r="L8" s="101" t="s">
        <v>165</v>
      </c>
      <c r="M8" s="101" t="s">
        <v>166</v>
      </c>
      <c r="N8" s="101" t="s">
        <v>8</v>
      </c>
      <c r="O8" s="102" t="s">
        <v>9</v>
      </c>
    </row>
    <row r="9" ht="38.25" customHeight="1">
      <c r="A9" s="126" t="s">
        <v>17</v>
      </c>
      <c r="B9" s="34"/>
      <c r="C9" s="34"/>
      <c r="D9" s="34">
        <v>45.82000000000001</v>
      </c>
      <c r="E9" s="34">
        <v>0.5</v>
      </c>
      <c r="F9" s="34"/>
      <c r="G9" s="34">
        <v>834.6775000000001</v>
      </c>
      <c r="H9" s="34">
        <v>800.5432999999999</v>
      </c>
      <c r="I9" s="34">
        <v>478.39999999999986</v>
      </c>
      <c r="J9" s="34">
        <v>15.020000000000001</v>
      </c>
      <c r="K9" s="34">
        <v>2093.6899999999996</v>
      </c>
      <c r="L9" s="34">
        <v>16.500000000000004</v>
      </c>
      <c r="M9" s="34">
        <v>0.01</v>
      </c>
      <c r="N9" s="34">
        <f t="shared" ref="N9:N21" si="1">SUM(B9:M9)</f>
        <v>4285.1608</v>
      </c>
      <c r="O9" s="114">
        <f t="shared" ref="O9:O22" si="2">(+N9/$N$22)*100</f>
        <v>4.04290035</v>
      </c>
    </row>
    <row r="10" ht="38.25" customHeight="1">
      <c r="A10" s="127" t="s">
        <v>18</v>
      </c>
      <c r="B10" s="38"/>
      <c r="C10" s="38">
        <v>5.02</v>
      </c>
      <c r="D10" s="38">
        <v>91.44</v>
      </c>
      <c r="E10" s="38">
        <v>32.0</v>
      </c>
      <c r="F10" s="38">
        <v>1233.8</v>
      </c>
      <c r="G10" s="38">
        <v>487.12</v>
      </c>
      <c r="H10" s="38">
        <v>510.37510000000015</v>
      </c>
      <c r="I10" s="38">
        <v>2150.0499999999997</v>
      </c>
      <c r="J10" s="38">
        <v>25.62</v>
      </c>
      <c r="K10" s="38">
        <v>66.07000000000001</v>
      </c>
      <c r="L10" s="38">
        <v>221.60999999999999</v>
      </c>
      <c r="M10" s="38"/>
      <c r="N10" s="38">
        <f t="shared" si="1"/>
        <v>4823.1051</v>
      </c>
      <c r="O10" s="115">
        <f t="shared" si="2"/>
        <v>4.550432109</v>
      </c>
    </row>
    <row r="11" ht="38.25" customHeight="1">
      <c r="A11" s="127" t="s">
        <v>19</v>
      </c>
      <c r="B11" s="38"/>
      <c r="C11" s="38"/>
      <c r="D11" s="38"/>
      <c r="E11" s="38">
        <v>80.0</v>
      </c>
      <c r="F11" s="38"/>
      <c r="G11" s="38">
        <v>14.510000000000002</v>
      </c>
      <c r="H11" s="38">
        <v>127.375</v>
      </c>
      <c r="I11" s="38">
        <v>1068.6799999999998</v>
      </c>
      <c r="J11" s="38">
        <v>19.28</v>
      </c>
      <c r="K11" s="38">
        <v>188.6</v>
      </c>
      <c r="L11" s="38">
        <v>2.0</v>
      </c>
      <c r="M11" s="38"/>
      <c r="N11" s="38">
        <f t="shared" si="1"/>
        <v>1500.445</v>
      </c>
      <c r="O11" s="115">
        <f t="shared" si="2"/>
        <v>1.415617733</v>
      </c>
    </row>
    <row r="12" ht="38.25" customHeight="1">
      <c r="A12" s="127" t="s">
        <v>20</v>
      </c>
      <c r="B12" s="38"/>
      <c r="C12" s="38">
        <v>28.01</v>
      </c>
      <c r="D12" s="38">
        <v>88.01</v>
      </c>
      <c r="E12" s="38">
        <v>5.84</v>
      </c>
      <c r="F12" s="38"/>
      <c r="G12" s="38">
        <v>72.67120000000001</v>
      </c>
      <c r="H12" s="38">
        <v>478.2693</v>
      </c>
      <c r="I12" s="38">
        <v>87.24</v>
      </c>
      <c r="J12" s="38">
        <v>4.7700000000000005</v>
      </c>
      <c r="K12" s="38">
        <v>415.36</v>
      </c>
      <c r="L12" s="38">
        <v>186.68</v>
      </c>
      <c r="M12" s="38">
        <v>0.01</v>
      </c>
      <c r="N12" s="38">
        <f t="shared" si="1"/>
        <v>1366.8605</v>
      </c>
      <c r="O12" s="115">
        <f t="shared" si="2"/>
        <v>1.289585398</v>
      </c>
    </row>
    <row r="13" ht="38.25" customHeight="1">
      <c r="A13" s="127" t="s">
        <v>21</v>
      </c>
      <c r="B13" s="38"/>
      <c r="C13" s="38"/>
      <c r="D13" s="38"/>
      <c r="E13" s="38">
        <v>5.31</v>
      </c>
      <c r="F13" s="38"/>
      <c r="G13" s="38">
        <v>1.512</v>
      </c>
      <c r="H13" s="38">
        <v>7.36</v>
      </c>
      <c r="I13" s="38"/>
      <c r="J13" s="38"/>
      <c r="K13" s="38"/>
      <c r="L13" s="38"/>
      <c r="M13" s="38"/>
      <c r="N13" s="38">
        <f t="shared" si="1"/>
        <v>14.182</v>
      </c>
      <c r="O13" s="115">
        <f t="shared" si="2"/>
        <v>0.01338022432</v>
      </c>
    </row>
    <row r="14" ht="38.25" customHeight="1">
      <c r="A14" s="127" t="s">
        <v>22</v>
      </c>
      <c r="B14" s="38"/>
      <c r="C14" s="38"/>
      <c r="D14" s="38">
        <v>2.96</v>
      </c>
      <c r="E14" s="38">
        <v>13.34</v>
      </c>
      <c r="F14" s="38">
        <v>2.15</v>
      </c>
      <c r="G14" s="38">
        <v>7.8149999999999995</v>
      </c>
      <c r="H14" s="38">
        <v>332.2325000000001</v>
      </c>
      <c r="I14" s="38">
        <v>571.12</v>
      </c>
      <c r="J14" s="38"/>
      <c r="K14" s="38"/>
      <c r="L14" s="38">
        <v>42.69</v>
      </c>
      <c r="M14" s="38"/>
      <c r="N14" s="38">
        <f t="shared" si="1"/>
        <v>972.3075</v>
      </c>
      <c r="O14" s="115">
        <f t="shared" si="2"/>
        <v>0.9173383488</v>
      </c>
    </row>
    <row r="15" ht="38.25" customHeight="1">
      <c r="A15" s="127" t="s">
        <v>23</v>
      </c>
      <c r="B15" s="38"/>
      <c r="C15" s="38">
        <v>4.93</v>
      </c>
      <c r="D15" s="38">
        <v>4527.780000000007</v>
      </c>
      <c r="E15" s="38">
        <v>19569.83999999994</v>
      </c>
      <c r="F15" s="38">
        <v>3542.7299999999987</v>
      </c>
      <c r="G15" s="38">
        <v>1331.1916999999992</v>
      </c>
      <c r="H15" s="38">
        <v>3670.555500000005</v>
      </c>
      <c r="I15" s="38">
        <v>716.63</v>
      </c>
      <c r="J15" s="38">
        <v>73.29999999999998</v>
      </c>
      <c r="K15" s="38">
        <v>1164.2299999999996</v>
      </c>
      <c r="L15" s="38">
        <v>3055.57</v>
      </c>
      <c r="M15" s="38"/>
      <c r="N15" s="38">
        <f t="shared" si="1"/>
        <v>37656.7572</v>
      </c>
      <c r="O15" s="115">
        <f t="shared" si="2"/>
        <v>35.52784224</v>
      </c>
    </row>
    <row r="16" ht="38.25" customHeight="1">
      <c r="A16" s="127" t="s">
        <v>24</v>
      </c>
      <c r="B16" s="38"/>
      <c r="C16" s="38">
        <v>278.62</v>
      </c>
      <c r="D16" s="38">
        <v>15.539999999999997</v>
      </c>
      <c r="E16" s="38">
        <v>19.770000000000003</v>
      </c>
      <c r="F16" s="38">
        <v>9.6</v>
      </c>
      <c r="G16" s="38">
        <v>188.11850000000004</v>
      </c>
      <c r="H16" s="38">
        <v>1059.5720999999999</v>
      </c>
      <c r="I16" s="38">
        <v>19.939999999999998</v>
      </c>
      <c r="J16" s="38">
        <v>17.21</v>
      </c>
      <c r="K16" s="38"/>
      <c r="L16" s="38">
        <v>21.2</v>
      </c>
      <c r="M16" s="38"/>
      <c r="N16" s="38">
        <f t="shared" si="1"/>
        <v>1629.5706</v>
      </c>
      <c r="O16" s="115">
        <f t="shared" si="2"/>
        <v>1.537443251</v>
      </c>
    </row>
    <row r="17" ht="38.25" customHeight="1">
      <c r="A17" s="127" t="s">
        <v>25</v>
      </c>
      <c r="B17" s="38"/>
      <c r="C17" s="38">
        <v>2.23</v>
      </c>
      <c r="D17" s="38">
        <v>35.02</v>
      </c>
      <c r="E17" s="38">
        <v>46.18000000000001</v>
      </c>
      <c r="F17" s="38">
        <v>90.5</v>
      </c>
      <c r="G17" s="38">
        <v>18244.322799999998</v>
      </c>
      <c r="H17" s="38">
        <v>1762.4945</v>
      </c>
      <c r="I17" s="38">
        <v>35.75</v>
      </c>
      <c r="J17" s="38">
        <v>53.400000000000006</v>
      </c>
      <c r="K17" s="38">
        <v>2.4</v>
      </c>
      <c r="L17" s="38">
        <v>3.6700000000000004</v>
      </c>
      <c r="M17" s="38"/>
      <c r="N17" s="38">
        <f t="shared" si="1"/>
        <v>20275.9673</v>
      </c>
      <c r="O17" s="115">
        <f t="shared" si="2"/>
        <v>19.12967077</v>
      </c>
    </row>
    <row r="18" ht="38.25" customHeight="1">
      <c r="A18" s="127" t="s">
        <v>26</v>
      </c>
      <c r="B18" s="38"/>
      <c r="C18" s="38">
        <v>1.06</v>
      </c>
      <c r="D18" s="38">
        <v>198.6</v>
      </c>
      <c r="E18" s="38">
        <v>729.6</v>
      </c>
      <c r="F18" s="38">
        <v>11.0</v>
      </c>
      <c r="G18" s="38">
        <v>2.26</v>
      </c>
      <c r="H18" s="38">
        <v>216.54999999999998</v>
      </c>
      <c r="I18" s="38">
        <v>9.77</v>
      </c>
      <c r="J18" s="38">
        <v>0.1</v>
      </c>
      <c r="K18" s="38">
        <v>1.41</v>
      </c>
      <c r="L18" s="38"/>
      <c r="M18" s="38">
        <v>1.0</v>
      </c>
      <c r="N18" s="38">
        <f t="shared" si="1"/>
        <v>1171.35</v>
      </c>
      <c r="O18" s="115">
        <f t="shared" si="2"/>
        <v>1.105128033</v>
      </c>
    </row>
    <row r="19" ht="38.25" customHeight="1">
      <c r="A19" s="127" t="s">
        <v>27</v>
      </c>
      <c r="B19" s="38"/>
      <c r="C19" s="38">
        <v>11.389999999999997</v>
      </c>
      <c r="D19" s="38">
        <v>1385.2099999999998</v>
      </c>
      <c r="E19" s="38">
        <v>759.5400000000001</v>
      </c>
      <c r="F19" s="38">
        <v>6.4</v>
      </c>
      <c r="G19" s="38">
        <v>2029.8921999999998</v>
      </c>
      <c r="H19" s="38">
        <v>7473.173900000026</v>
      </c>
      <c r="I19" s="38">
        <v>7802.310200000002</v>
      </c>
      <c r="J19" s="38">
        <v>9.4</v>
      </c>
      <c r="K19" s="38">
        <v>70.3</v>
      </c>
      <c r="L19" s="38">
        <v>0.22</v>
      </c>
      <c r="M19" s="38"/>
      <c r="N19" s="38">
        <f t="shared" si="1"/>
        <v>19547.8363</v>
      </c>
      <c r="O19" s="115">
        <f t="shared" si="2"/>
        <v>18.44270447</v>
      </c>
    </row>
    <row r="20" ht="38.25" customHeight="1">
      <c r="A20" s="127" t="s">
        <v>28</v>
      </c>
      <c r="B20" s="38"/>
      <c r="C20" s="38"/>
      <c r="D20" s="38"/>
      <c r="E20" s="38"/>
      <c r="F20" s="38"/>
      <c r="G20" s="38">
        <v>898.5</v>
      </c>
      <c r="H20" s="38">
        <v>868.7225000000001</v>
      </c>
      <c r="I20" s="38">
        <v>2.6499999999999995</v>
      </c>
      <c r="J20" s="38"/>
      <c r="K20" s="38"/>
      <c r="L20" s="38"/>
      <c r="M20" s="38"/>
      <c r="N20" s="38">
        <f t="shared" si="1"/>
        <v>1769.8725</v>
      </c>
      <c r="O20" s="115">
        <f t="shared" si="2"/>
        <v>1.669813219</v>
      </c>
    </row>
    <row r="21" ht="38.25" customHeight="1">
      <c r="A21" s="128" t="s">
        <v>29</v>
      </c>
      <c r="B21" s="43"/>
      <c r="C21" s="43">
        <v>217.67</v>
      </c>
      <c r="D21" s="43">
        <v>961.1</v>
      </c>
      <c r="E21" s="43">
        <v>0.0</v>
      </c>
      <c r="F21" s="43">
        <v>315.0</v>
      </c>
      <c r="G21" s="43">
        <v>2750.7260000000006</v>
      </c>
      <c r="H21" s="43">
        <v>1894.6930999999993</v>
      </c>
      <c r="I21" s="43">
        <v>4758.120000000005</v>
      </c>
      <c r="J21" s="43">
        <v>38.0</v>
      </c>
      <c r="K21" s="43">
        <v>33.97</v>
      </c>
      <c r="L21" s="43">
        <v>9.53</v>
      </c>
      <c r="M21" s="43">
        <v>0.02</v>
      </c>
      <c r="N21" s="43">
        <f t="shared" si="1"/>
        <v>10978.8291</v>
      </c>
      <c r="O21" s="116">
        <f t="shared" si="2"/>
        <v>10.35814386</v>
      </c>
    </row>
    <row r="22" ht="26.25" customHeight="1">
      <c r="A22" s="90" t="s">
        <v>169</v>
      </c>
      <c r="B22" s="117">
        <f t="shared" ref="B22:N22" si="3">SUM(B9:B21)</f>
        <v>0</v>
      </c>
      <c r="C22" s="117">
        <f t="shared" si="3"/>
        <v>548.93</v>
      </c>
      <c r="D22" s="117">
        <f t="shared" si="3"/>
        <v>7351.48</v>
      </c>
      <c r="E22" s="117">
        <f t="shared" si="3"/>
        <v>21261.92</v>
      </c>
      <c r="F22" s="117">
        <f t="shared" si="3"/>
        <v>5211.18</v>
      </c>
      <c r="G22" s="117">
        <f t="shared" si="3"/>
        <v>26863.3169</v>
      </c>
      <c r="H22" s="117">
        <f t="shared" si="3"/>
        <v>19201.9168</v>
      </c>
      <c r="I22" s="117">
        <f t="shared" si="3"/>
        <v>17700.6602</v>
      </c>
      <c r="J22" s="117">
        <f t="shared" si="3"/>
        <v>256.1</v>
      </c>
      <c r="K22" s="117">
        <f t="shared" si="3"/>
        <v>4036.03</v>
      </c>
      <c r="L22" s="117">
        <f t="shared" si="3"/>
        <v>3559.67</v>
      </c>
      <c r="M22" s="117">
        <f t="shared" si="3"/>
        <v>1.04</v>
      </c>
      <c r="N22" s="117">
        <f t="shared" si="3"/>
        <v>105992.2439</v>
      </c>
      <c r="O22" s="118">
        <f t="shared" si="2"/>
        <v>100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N4"/>
    <mergeCell ref="A5:N5"/>
    <mergeCell ref="A7:A8"/>
    <mergeCell ref="B7:O7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0.38"/>
    <col customWidth="1" min="2" max="2" width="6.88"/>
    <col customWidth="1" min="3" max="3" width="8.63"/>
    <col customWidth="1" min="4" max="4" width="8.88"/>
    <col customWidth="1" min="5" max="5" width="9.25"/>
    <col customWidth="1" min="6" max="6" width="10.0"/>
    <col customWidth="1" min="7" max="7" width="9.75"/>
    <col customWidth="1" min="8" max="8" width="10.38"/>
    <col customWidth="1" min="9" max="9" width="9.75"/>
    <col customWidth="1" min="10" max="10" width="8.0"/>
    <col customWidth="1" min="11" max="11" width="8.88"/>
    <col customWidth="1" min="12" max="12" width="8.0"/>
    <col customWidth="1" min="13" max="13" width="10.0"/>
    <col customWidth="1" min="14" max="14" width="10.88"/>
    <col customWidth="1" min="15" max="15" width="8.0"/>
    <col customWidth="1" min="16" max="26" width="10.63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148</v>
      </c>
      <c r="O4" s="4"/>
    </row>
    <row r="5" ht="12.75" customHeight="1">
      <c r="A5" s="3" t="s">
        <v>191</v>
      </c>
      <c r="O5" s="4"/>
    </row>
    <row r="6" ht="10.5" customHeight="1"/>
    <row r="7" ht="27.0" customHeight="1">
      <c r="A7" s="121" t="s">
        <v>167</v>
      </c>
      <c r="B7" s="122" t="s">
        <v>150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ht="26.25" customHeight="1">
      <c r="A8" s="125"/>
      <c r="B8" s="101" t="s">
        <v>154</v>
      </c>
      <c r="C8" s="101" t="s">
        <v>155</v>
      </c>
      <c r="D8" s="101" t="s">
        <v>156</v>
      </c>
      <c r="E8" s="101" t="s">
        <v>157</v>
      </c>
      <c r="F8" s="101" t="s">
        <v>158</v>
      </c>
      <c r="G8" s="101" t="s">
        <v>159</v>
      </c>
      <c r="H8" s="101" t="s">
        <v>161</v>
      </c>
      <c r="I8" s="101" t="s">
        <v>162</v>
      </c>
      <c r="J8" s="101" t="s">
        <v>163</v>
      </c>
      <c r="K8" s="101" t="s">
        <v>164</v>
      </c>
      <c r="L8" s="101" t="s">
        <v>165</v>
      </c>
      <c r="M8" s="101" t="s">
        <v>166</v>
      </c>
      <c r="N8" s="101" t="s">
        <v>8</v>
      </c>
      <c r="O8" s="102" t="s">
        <v>9</v>
      </c>
    </row>
    <row r="9" ht="38.25" customHeight="1">
      <c r="A9" s="126" t="s">
        <v>17</v>
      </c>
      <c r="B9" s="34">
        <v>0.0</v>
      </c>
      <c r="C9" s="34">
        <v>0.0</v>
      </c>
      <c r="D9" s="34">
        <v>155.26999999999995</v>
      </c>
      <c r="E9" s="34">
        <v>2.2</v>
      </c>
      <c r="F9" s="34">
        <v>5.3</v>
      </c>
      <c r="G9" s="34">
        <v>201.60000000000005</v>
      </c>
      <c r="H9" s="34">
        <v>144.08999999999997</v>
      </c>
      <c r="I9" s="34">
        <v>154.26</v>
      </c>
      <c r="J9" s="34">
        <v>20.94</v>
      </c>
      <c r="K9" s="34">
        <v>279.13</v>
      </c>
      <c r="L9" s="34">
        <v>0.0</v>
      </c>
      <c r="M9" s="34">
        <v>0.0</v>
      </c>
      <c r="N9" s="34">
        <f t="shared" ref="N9:N21" si="1">SUM(B9:M9)</f>
        <v>962.79</v>
      </c>
      <c r="O9" s="114">
        <f t="shared" ref="O9:O21" si="2">+N9/$N$22</f>
        <v>0.05627405276</v>
      </c>
    </row>
    <row r="10" ht="38.25" customHeight="1">
      <c r="A10" s="127" t="s">
        <v>18</v>
      </c>
      <c r="B10" s="38">
        <v>0.0</v>
      </c>
      <c r="C10" s="38">
        <v>26.0</v>
      </c>
      <c r="D10" s="38">
        <v>136.32000000000008</v>
      </c>
      <c r="E10" s="38">
        <v>20.8</v>
      </c>
      <c r="F10" s="38">
        <v>397.65000000000003</v>
      </c>
      <c r="G10" s="38">
        <v>115.02</v>
      </c>
      <c r="H10" s="38">
        <v>947.4619999999996</v>
      </c>
      <c r="I10" s="38">
        <v>201.888</v>
      </c>
      <c r="J10" s="38">
        <v>28.06</v>
      </c>
      <c r="K10" s="38">
        <v>9.45</v>
      </c>
      <c r="L10" s="38">
        <v>47.5</v>
      </c>
      <c r="M10" s="38">
        <v>0.0</v>
      </c>
      <c r="N10" s="38">
        <f t="shared" si="1"/>
        <v>1930.15</v>
      </c>
      <c r="O10" s="115">
        <f t="shared" si="2"/>
        <v>0.1128152172</v>
      </c>
    </row>
    <row r="11" ht="38.25" customHeight="1">
      <c r="A11" s="127" t="s">
        <v>19</v>
      </c>
      <c r="B11" s="38">
        <v>0.0</v>
      </c>
      <c r="C11" s="38">
        <v>0.0</v>
      </c>
      <c r="D11" s="38">
        <v>0.0</v>
      </c>
      <c r="E11" s="38">
        <v>131.10000000000002</v>
      </c>
      <c r="F11" s="38">
        <v>7.0</v>
      </c>
      <c r="G11" s="38">
        <v>4.8</v>
      </c>
      <c r="H11" s="38">
        <v>64.02000000000001</v>
      </c>
      <c r="I11" s="38">
        <v>16.119999999999997</v>
      </c>
      <c r="J11" s="38">
        <v>5.15</v>
      </c>
      <c r="K11" s="38">
        <v>18.38</v>
      </c>
      <c r="L11" s="38">
        <v>0.0</v>
      </c>
      <c r="M11" s="38">
        <v>0.0</v>
      </c>
      <c r="N11" s="38">
        <f t="shared" si="1"/>
        <v>246.57</v>
      </c>
      <c r="O11" s="115">
        <f t="shared" si="2"/>
        <v>0.01441175458</v>
      </c>
    </row>
    <row r="12" ht="38.25" customHeight="1">
      <c r="A12" s="127" t="s">
        <v>20</v>
      </c>
      <c r="B12" s="38">
        <v>0.0</v>
      </c>
      <c r="C12" s="38">
        <v>15.739999999999998</v>
      </c>
      <c r="D12" s="38">
        <v>290.29</v>
      </c>
      <c r="E12" s="38">
        <v>131.45</v>
      </c>
      <c r="F12" s="38">
        <v>16.8</v>
      </c>
      <c r="G12" s="38">
        <v>79.42000000000002</v>
      </c>
      <c r="H12" s="38">
        <v>146.14480000000003</v>
      </c>
      <c r="I12" s="38">
        <v>74.51999999999998</v>
      </c>
      <c r="J12" s="38">
        <v>3.22</v>
      </c>
      <c r="K12" s="38">
        <v>58.74999999999998</v>
      </c>
      <c r="L12" s="38">
        <v>0.0</v>
      </c>
      <c r="M12" s="38">
        <v>0.01</v>
      </c>
      <c r="N12" s="38">
        <f t="shared" si="1"/>
        <v>816.3448</v>
      </c>
      <c r="O12" s="115">
        <f t="shared" si="2"/>
        <v>0.04771448638</v>
      </c>
    </row>
    <row r="13" ht="38.25" customHeight="1">
      <c r="A13" s="127" t="s">
        <v>21</v>
      </c>
      <c r="B13" s="38">
        <v>0.0</v>
      </c>
      <c r="C13" s="38">
        <v>0.0</v>
      </c>
      <c r="D13" s="38">
        <v>0.0</v>
      </c>
      <c r="E13" s="38">
        <v>7.0</v>
      </c>
      <c r="F13" s="38">
        <v>1.2</v>
      </c>
      <c r="G13" s="38">
        <v>2.88</v>
      </c>
      <c r="H13" s="38">
        <v>7.200000000000001</v>
      </c>
      <c r="I13" s="38">
        <v>1.15</v>
      </c>
      <c r="J13" s="38">
        <v>0.0</v>
      </c>
      <c r="K13" s="38">
        <v>0.0</v>
      </c>
      <c r="L13" s="38">
        <v>0.0</v>
      </c>
      <c r="M13" s="38">
        <v>0.0</v>
      </c>
      <c r="N13" s="38">
        <f t="shared" si="1"/>
        <v>19.43</v>
      </c>
      <c r="O13" s="115">
        <f t="shared" si="2"/>
        <v>0.00113566286</v>
      </c>
    </row>
    <row r="14" ht="38.25" customHeight="1">
      <c r="A14" s="127" t="s">
        <v>22</v>
      </c>
      <c r="B14" s="38">
        <v>0.0</v>
      </c>
      <c r="C14" s="38">
        <v>0.0</v>
      </c>
      <c r="D14" s="38">
        <v>0.75</v>
      </c>
      <c r="E14" s="38">
        <v>80.1</v>
      </c>
      <c r="F14" s="38">
        <v>0.1</v>
      </c>
      <c r="G14" s="38">
        <v>5.13</v>
      </c>
      <c r="H14" s="38">
        <v>10.491699999999998</v>
      </c>
      <c r="I14" s="38">
        <v>94.78000000000002</v>
      </c>
      <c r="J14" s="38">
        <v>0.0</v>
      </c>
      <c r="K14" s="38">
        <v>0.01</v>
      </c>
      <c r="L14" s="38">
        <v>0.0</v>
      </c>
      <c r="M14" s="38">
        <v>0.0</v>
      </c>
      <c r="N14" s="38">
        <f t="shared" si="1"/>
        <v>191.3617</v>
      </c>
      <c r="O14" s="115">
        <f t="shared" si="2"/>
        <v>0.01118488809</v>
      </c>
    </row>
    <row r="15" ht="38.25" customHeight="1">
      <c r="A15" s="127" t="s">
        <v>23</v>
      </c>
      <c r="B15" s="38">
        <v>0.0</v>
      </c>
      <c r="C15" s="38">
        <v>2.27</v>
      </c>
      <c r="D15" s="38">
        <v>1605.1269999999954</v>
      </c>
      <c r="E15" s="38">
        <v>649.5199999999999</v>
      </c>
      <c r="F15" s="38">
        <v>959.2900000000001</v>
      </c>
      <c r="G15" s="38">
        <v>606.1099999999998</v>
      </c>
      <c r="H15" s="38">
        <v>515.5034999999999</v>
      </c>
      <c r="I15" s="38">
        <v>217.357</v>
      </c>
      <c r="J15" s="38">
        <v>30.9</v>
      </c>
      <c r="K15" s="38">
        <v>54.47999999999998</v>
      </c>
      <c r="L15" s="38">
        <v>0.0</v>
      </c>
      <c r="M15" s="38">
        <v>0.0</v>
      </c>
      <c r="N15" s="38">
        <f t="shared" si="1"/>
        <v>4640.5575</v>
      </c>
      <c r="O15" s="115">
        <f t="shared" si="2"/>
        <v>0.2712356564</v>
      </c>
    </row>
    <row r="16" ht="38.25" customHeight="1">
      <c r="A16" s="127" t="s">
        <v>24</v>
      </c>
      <c r="B16" s="38">
        <v>0.0</v>
      </c>
      <c r="C16" s="38">
        <v>19.950000000000003</v>
      </c>
      <c r="D16" s="38">
        <v>51.78999999999999</v>
      </c>
      <c r="E16" s="38">
        <v>27.92</v>
      </c>
      <c r="F16" s="38">
        <v>20.6</v>
      </c>
      <c r="G16" s="38">
        <v>103.29</v>
      </c>
      <c r="H16" s="38">
        <v>74.57339999999999</v>
      </c>
      <c r="I16" s="38">
        <v>29.62</v>
      </c>
      <c r="J16" s="38">
        <v>0.21</v>
      </c>
      <c r="K16" s="38">
        <v>0.0</v>
      </c>
      <c r="L16" s="38">
        <v>0.0</v>
      </c>
      <c r="M16" s="38">
        <v>0.0</v>
      </c>
      <c r="N16" s="38">
        <f t="shared" si="1"/>
        <v>327.9534</v>
      </c>
      <c r="O16" s="115">
        <f t="shared" si="2"/>
        <v>0.01916852786</v>
      </c>
    </row>
    <row r="17" ht="38.25" customHeight="1">
      <c r="A17" s="127" t="s">
        <v>25</v>
      </c>
      <c r="B17" s="38">
        <v>0.0</v>
      </c>
      <c r="C17" s="38">
        <v>2.0</v>
      </c>
      <c r="D17" s="38">
        <v>75.25999999999999</v>
      </c>
      <c r="E17" s="38">
        <v>16.409999999999997</v>
      </c>
      <c r="F17" s="38">
        <v>771.4</v>
      </c>
      <c r="G17" s="38">
        <v>76.25</v>
      </c>
      <c r="H17" s="38">
        <v>129.13999999999996</v>
      </c>
      <c r="I17" s="38">
        <v>11.19</v>
      </c>
      <c r="J17" s="38">
        <v>2.6</v>
      </c>
      <c r="K17" s="38">
        <v>3.1</v>
      </c>
      <c r="L17" s="38">
        <v>0.0</v>
      </c>
      <c r="M17" s="38">
        <v>0.0</v>
      </c>
      <c r="N17" s="38">
        <f t="shared" si="1"/>
        <v>1087.35</v>
      </c>
      <c r="O17" s="115">
        <f t="shared" si="2"/>
        <v>0.06355445244</v>
      </c>
    </row>
    <row r="18" ht="38.25" customHeight="1">
      <c r="A18" s="127" t="s">
        <v>26</v>
      </c>
      <c r="B18" s="38">
        <v>0.0</v>
      </c>
      <c r="C18" s="38">
        <v>0.0</v>
      </c>
      <c r="D18" s="38">
        <v>33.56</v>
      </c>
      <c r="E18" s="38">
        <v>65.7</v>
      </c>
      <c r="F18" s="38">
        <v>109.0</v>
      </c>
      <c r="G18" s="38">
        <v>23.979999999999997</v>
      </c>
      <c r="H18" s="38">
        <v>12.816</v>
      </c>
      <c r="I18" s="38">
        <v>11.650000000000002</v>
      </c>
      <c r="J18" s="38">
        <v>0.1</v>
      </c>
      <c r="K18" s="38">
        <v>0.0</v>
      </c>
      <c r="L18" s="38">
        <v>0.0</v>
      </c>
      <c r="M18" s="38">
        <v>0.0</v>
      </c>
      <c r="N18" s="38">
        <f t="shared" si="1"/>
        <v>256.806</v>
      </c>
      <c r="O18" s="115">
        <f t="shared" si="2"/>
        <v>0.0150100379</v>
      </c>
    </row>
    <row r="19" ht="38.25" customHeight="1">
      <c r="A19" s="127" t="s">
        <v>27</v>
      </c>
      <c r="B19" s="38">
        <v>0.0</v>
      </c>
      <c r="C19" s="38">
        <v>65.25</v>
      </c>
      <c r="D19" s="38">
        <v>1433.5599999999986</v>
      </c>
      <c r="E19" s="38">
        <v>113.65000000000002</v>
      </c>
      <c r="F19" s="38">
        <v>197.01</v>
      </c>
      <c r="G19" s="38">
        <v>157.65750000000006</v>
      </c>
      <c r="H19" s="38">
        <v>905.200799999996</v>
      </c>
      <c r="I19" s="38">
        <v>1157.9538999999988</v>
      </c>
      <c r="J19" s="38">
        <v>8.05</v>
      </c>
      <c r="K19" s="38">
        <v>4.949999999999999</v>
      </c>
      <c r="L19" s="38">
        <v>0.0</v>
      </c>
      <c r="M19" s="38">
        <v>0.0</v>
      </c>
      <c r="N19" s="38">
        <f t="shared" si="1"/>
        <v>4043.2822</v>
      </c>
      <c r="O19" s="115">
        <f t="shared" si="2"/>
        <v>0.2363255495</v>
      </c>
    </row>
    <row r="20" ht="38.25" customHeight="1">
      <c r="A20" s="127" t="s">
        <v>28</v>
      </c>
      <c r="B20" s="38">
        <v>0.0</v>
      </c>
      <c r="C20" s="38">
        <v>0.0</v>
      </c>
      <c r="D20" s="38">
        <v>0.0</v>
      </c>
      <c r="E20" s="38">
        <v>0.0</v>
      </c>
      <c r="F20" s="38">
        <v>0.0</v>
      </c>
      <c r="G20" s="38">
        <v>0.0</v>
      </c>
      <c r="H20" s="38">
        <v>0.3627000000000001</v>
      </c>
      <c r="I20" s="38">
        <v>1.22</v>
      </c>
      <c r="J20" s="38">
        <v>0.0</v>
      </c>
      <c r="K20" s="38">
        <v>0.0</v>
      </c>
      <c r="L20" s="38">
        <v>0.0</v>
      </c>
      <c r="M20" s="38">
        <v>0.0</v>
      </c>
      <c r="N20" s="38">
        <f t="shared" si="1"/>
        <v>1.5827</v>
      </c>
      <c r="O20" s="115">
        <f t="shared" si="2"/>
        <v>0.00009250713375</v>
      </c>
    </row>
    <row r="21" ht="38.25" customHeight="1">
      <c r="A21" s="128" t="s">
        <v>29</v>
      </c>
      <c r="B21" s="43">
        <v>0.0</v>
      </c>
      <c r="C21" s="43">
        <v>153.07999999999998</v>
      </c>
      <c r="D21" s="43">
        <v>157.61</v>
      </c>
      <c r="E21" s="43">
        <v>39.31000000000001</v>
      </c>
      <c r="F21" s="43">
        <v>0.0</v>
      </c>
      <c r="G21" s="43">
        <v>900.11</v>
      </c>
      <c r="H21" s="43">
        <v>79.98209999999997</v>
      </c>
      <c r="I21" s="43">
        <v>407.17</v>
      </c>
      <c r="J21" s="43">
        <v>21.450000000000003</v>
      </c>
      <c r="K21" s="43">
        <v>217.17000000000002</v>
      </c>
      <c r="L21" s="43">
        <v>317.8104000000001</v>
      </c>
      <c r="M21" s="43">
        <v>291.08</v>
      </c>
      <c r="N21" s="43">
        <f t="shared" si="1"/>
        <v>2584.7725</v>
      </c>
      <c r="O21" s="116">
        <f t="shared" si="2"/>
        <v>0.1510772069</v>
      </c>
    </row>
    <row r="22" ht="26.25" customHeight="1">
      <c r="A22" s="90" t="s">
        <v>169</v>
      </c>
      <c r="B22" s="117">
        <f t="shared" ref="B22:O22" si="3">SUM(B9:B21)</f>
        <v>0</v>
      </c>
      <c r="C22" s="117">
        <f t="shared" si="3"/>
        <v>284.29</v>
      </c>
      <c r="D22" s="117">
        <f t="shared" si="3"/>
        <v>3939.537</v>
      </c>
      <c r="E22" s="117">
        <f t="shared" si="3"/>
        <v>1285.16</v>
      </c>
      <c r="F22" s="117">
        <f t="shared" si="3"/>
        <v>2485.35</v>
      </c>
      <c r="G22" s="117">
        <f t="shared" si="3"/>
        <v>2276.2475</v>
      </c>
      <c r="H22" s="117">
        <f t="shared" si="3"/>
        <v>3036.987</v>
      </c>
      <c r="I22" s="117">
        <f t="shared" si="3"/>
        <v>2378.8789</v>
      </c>
      <c r="J22" s="117">
        <f t="shared" si="3"/>
        <v>120.68</v>
      </c>
      <c r="K22" s="117">
        <f t="shared" si="3"/>
        <v>645.42</v>
      </c>
      <c r="L22" s="117">
        <f t="shared" si="3"/>
        <v>365.3104</v>
      </c>
      <c r="M22" s="117">
        <f t="shared" si="3"/>
        <v>291.09</v>
      </c>
      <c r="N22" s="117">
        <f t="shared" si="3"/>
        <v>17108.9508</v>
      </c>
      <c r="O22" s="118">
        <f t="shared" si="3"/>
        <v>1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N4"/>
    <mergeCell ref="A5:N5"/>
    <mergeCell ref="A7:A8"/>
    <mergeCell ref="B7:O7"/>
  </mergeCells>
  <printOptions/>
  <pageMargins bottom="0.75" footer="0.0" header="0.0" left="0.7" right="0.7" top="0.75"/>
  <pageSetup scale="75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0.38"/>
    <col customWidth="1" min="2" max="2" width="6.88"/>
    <col customWidth="1" min="3" max="3" width="8.63"/>
    <col customWidth="1" min="4" max="4" width="8.88"/>
    <col customWidth="1" min="5" max="5" width="9.25"/>
    <col customWidth="1" min="6" max="6" width="10.0"/>
    <col customWidth="1" min="7" max="7" width="9.75"/>
    <col customWidth="1" min="8" max="8" width="10.38"/>
    <col customWidth="1" min="9" max="9" width="9.75"/>
    <col customWidth="1" min="10" max="10" width="8.0"/>
    <col customWidth="1" min="11" max="11" width="8.88"/>
    <col customWidth="1" min="12" max="12" width="8.0"/>
    <col customWidth="1" min="13" max="13" width="10.0"/>
    <col customWidth="1" min="14" max="14" width="10.88"/>
    <col customWidth="1" min="15" max="15" width="8.0"/>
    <col customWidth="1" min="16" max="26" width="10.63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148</v>
      </c>
      <c r="O4" s="4"/>
    </row>
    <row r="5" ht="12.75" customHeight="1">
      <c r="A5" s="3" t="s">
        <v>192</v>
      </c>
      <c r="O5" s="4"/>
    </row>
    <row r="6" ht="10.5" customHeight="1"/>
    <row r="7" ht="27.0" customHeight="1">
      <c r="A7" s="121" t="s">
        <v>167</v>
      </c>
      <c r="B7" s="122" t="s">
        <v>150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ht="26.25" customHeight="1">
      <c r="A8" s="125"/>
      <c r="B8" s="101" t="s">
        <v>154</v>
      </c>
      <c r="C8" s="101" t="s">
        <v>155</v>
      </c>
      <c r="D8" s="101" t="s">
        <v>156</v>
      </c>
      <c r="E8" s="101" t="s">
        <v>157</v>
      </c>
      <c r="F8" s="101" t="s">
        <v>158</v>
      </c>
      <c r="G8" s="101" t="s">
        <v>159</v>
      </c>
      <c r="H8" s="101" t="s">
        <v>161</v>
      </c>
      <c r="I8" s="101" t="s">
        <v>162</v>
      </c>
      <c r="J8" s="101" t="s">
        <v>163</v>
      </c>
      <c r="K8" s="101" t="s">
        <v>164</v>
      </c>
      <c r="L8" s="101" t="s">
        <v>165</v>
      </c>
      <c r="M8" s="101" t="s">
        <v>166</v>
      </c>
      <c r="N8" s="101" t="s">
        <v>8</v>
      </c>
      <c r="O8" s="102" t="s">
        <v>9</v>
      </c>
    </row>
    <row r="9" ht="38.25" customHeight="1">
      <c r="A9" s="126" t="s">
        <v>17</v>
      </c>
      <c r="B9" s="34">
        <v>0.0</v>
      </c>
      <c r="C9" s="34">
        <v>0.8</v>
      </c>
      <c r="D9" s="34">
        <v>60.03</v>
      </c>
      <c r="E9" s="34">
        <v>12.12</v>
      </c>
      <c r="F9" s="34">
        <v>14.0</v>
      </c>
      <c r="G9" s="34">
        <v>174.35</v>
      </c>
      <c r="H9" s="34">
        <v>240.92</v>
      </c>
      <c r="I9" s="34">
        <v>353.94</v>
      </c>
      <c r="J9" s="34">
        <v>10.15</v>
      </c>
      <c r="K9" s="34">
        <v>9.0</v>
      </c>
      <c r="L9" s="34">
        <v>120.05</v>
      </c>
      <c r="M9" s="34">
        <v>1.01</v>
      </c>
      <c r="N9" s="34">
        <f t="shared" ref="N9:N21" si="1">SUM(B9:M9)</f>
        <v>996.37</v>
      </c>
      <c r="O9" s="114">
        <f t="shared" ref="O9:O21" si="2">+N9/$N$22</f>
        <v>0.0110365192</v>
      </c>
    </row>
    <row r="10" ht="38.25" customHeight="1">
      <c r="A10" s="127" t="s">
        <v>18</v>
      </c>
      <c r="B10" s="38">
        <v>0.0</v>
      </c>
      <c r="C10" s="38">
        <v>16.02</v>
      </c>
      <c r="D10" s="38">
        <v>28.54</v>
      </c>
      <c r="E10" s="38">
        <v>54.2</v>
      </c>
      <c r="F10" s="38">
        <v>129.25</v>
      </c>
      <c r="G10" s="38">
        <v>159.86</v>
      </c>
      <c r="H10" s="38">
        <v>672.66</v>
      </c>
      <c r="I10" s="38">
        <v>253.91</v>
      </c>
      <c r="J10" s="38">
        <v>6.65</v>
      </c>
      <c r="K10" s="38">
        <v>187.06</v>
      </c>
      <c r="L10" s="38">
        <v>82.62</v>
      </c>
      <c r="M10" s="38">
        <v>0.5</v>
      </c>
      <c r="N10" s="38">
        <f t="shared" si="1"/>
        <v>1591.27</v>
      </c>
      <c r="O10" s="115">
        <f t="shared" si="2"/>
        <v>0.01762606452</v>
      </c>
    </row>
    <row r="11" ht="38.25" customHeight="1">
      <c r="A11" s="127" t="s">
        <v>19</v>
      </c>
      <c r="B11" s="38">
        <v>0.0</v>
      </c>
      <c r="C11" s="38">
        <v>0.0</v>
      </c>
      <c r="D11" s="38">
        <v>0.0</v>
      </c>
      <c r="E11" s="38">
        <v>0.0</v>
      </c>
      <c r="F11" s="38">
        <v>2460.0</v>
      </c>
      <c r="G11" s="38">
        <v>649.54</v>
      </c>
      <c r="H11" s="38">
        <v>39.69</v>
      </c>
      <c r="I11" s="38">
        <v>1291.17</v>
      </c>
      <c r="J11" s="38">
        <v>0.0</v>
      </c>
      <c r="K11" s="38">
        <v>99.45</v>
      </c>
      <c r="L11" s="38">
        <v>0.0</v>
      </c>
      <c r="M11" s="38">
        <v>0.0</v>
      </c>
      <c r="N11" s="38">
        <f t="shared" si="1"/>
        <v>4539.85</v>
      </c>
      <c r="O11" s="115">
        <f t="shared" si="2"/>
        <v>0.05028668233</v>
      </c>
    </row>
    <row r="12" ht="38.25" customHeight="1">
      <c r="A12" s="127" t="s">
        <v>20</v>
      </c>
      <c r="B12" s="38">
        <v>0.0</v>
      </c>
      <c r="C12" s="38">
        <v>234.01</v>
      </c>
      <c r="D12" s="38">
        <v>166.86</v>
      </c>
      <c r="E12" s="38">
        <v>80.42</v>
      </c>
      <c r="F12" s="38">
        <v>20.4</v>
      </c>
      <c r="G12" s="38">
        <v>111.17</v>
      </c>
      <c r="H12" s="38">
        <v>317.98</v>
      </c>
      <c r="I12" s="38">
        <v>72.26</v>
      </c>
      <c r="J12" s="38">
        <v>1.0</v>
      </c>
      <c r="K12" s="38">
        <v>229.52</v>
      </c>
      <c r="L12" s="38">
        <v>0.06</v>
      </c>
      <c r="M12" s="38">
        <v>0.0</v>
      </c>
      <c r="N12" s="38">
        <f t="shared" si="1"/>
        <v>1233.68</v>
      </c>
      <c r="O12" s="115">
        <f t="shared" si="2"/>
        <v>0.01366513745</v>
      </c>
    </row>
    <row r="13" ht="38.25" customHeight="1">
      <c r="A13" s="127" t="s">
        <v>21</v>
      </c>
      <c r="B13" s="38">
        <v>0.0</v>
      </c>
      <c r="C13" s="38">
        <v>0.0</v>
      </c>
      <c r="D13" s="38">
        <v>0.0</v>
      </c>
      <c r="E13" s="38">
        <v>0.0</v>
      </c>
      <c r="F13" s="38">
        <v>0.0</v>
      </c>
      <c r="G13" s="38">
        <v>39.8</v>
      </c>
      <c r="H13" s="38">
        <v>5.66</v>
      </c>
      <c r="I13" s="38">
        <v>7.98</v>
      </c>
      <c r="J13" s="38">
        <v>0.0</v>
      </c>
      <c r="K13" s="38">
        <v>1.25</v>
      </c>
      <c r="L13" s="38">
        <v>0.0</v>
      </c>
      <c r="M13" s="38">
        <v>0.0</v>
      </c>
      <c r="N13" s="38">
        <f t="shared" si="1"/>
        <v>54.69</v>
      </c>
      <c r="O13" s="115">
        <f t="shared" si="2"/>
        <v>0.0006057862389</v>
      </c>
    </row>
    <row r="14" ht="38.25" customHeight="1">
      <c r="A14" s="127" t="s">
        <v>22</v>
      </c>
      <c r="B14" s="38">
        <v>0.0</v>
      </c>
      <c r="C14" s="38">
        <v>0.0</v>
      </c>
      <c r="D14" s="38">
        <v>0.7</v>
      </c>
      <c r="E14" s="38">
        <v>36.1</v>
      </c>
      <c r="F14" s="38">
        <v>0.3</v>
      </c>
      <c r="G14" s="38">
        <v>144.5</v>
      </c>
      <c r="H14" s="38">
        <v>60.39</v>
      </c>
      <c r="I14" s="38">
        <v>20.99</v>
      </c>
      <c r="J14" s="38">
        <v>0.0</v>
      </c>
      <c r="K14" s="38">
        <v>0.01</v>
      </c>
      <c r="L14" s="38">
        <v>0.0</v>
      </c>
      <c r="M14" s="38">
        <v>0.01</v>
      </c>
      <c r="N14" s="38">
        <f t="shared" si="1"/>
        <v>263</v>
      </c>
      <c r="O14" s="115">
        <f t="shared" si="2"/>
        <v>0.00291317939</v>
      </c>
    </row>
    <row r="15" ht="38.25" customHeight="1">
      <c r="A15" s="127" t="s">
        <v>23</v>
      </c>
      <c r="B15" s="38">
        <v>30.0</v>
      </c>
      <c r="C15" s="38">
        <v>0.62</v>
      </c>
      <c r="D15" s="38">
        <v>839.6399999999991</v>
      </c>
      <c r="E15" s="38">
        <v>941.85</v>
      </c>
      <c r="F15" s="38">
        <v>6691.1</v>
      </c>
      <c r="G15" s="38">
        <v>1165.94</v>
      </c>
      <c r="H15" s="38">
        <v>612.22</v>
      </c>
      <c r="I15" s="38">
        <v>266.32</v>
      </c>
      <c r="J15" s="38">
        <v>8.0</v>
      </c>
      <c r="K15" s="38">
        <v>144.42</v>
      </c>
      <c r="L15" s="38">
        <v>1.57</v>
      </c>
      <c r="M15" s="38">
        <v>17606.64</v>
      </c>
      <c r="N15" s="38">
        <f t="shared" si="1"/>
        <v>28308.32</v>
      </c>
      <c r="O15" s="115">
        <f t="shared" si="2"/>
        <v>0.3135635528</v>
      </c>
    </row>
    <row r="16" ht="38.25" customHeight="1">
      <c r="A16" s="127" t="s">
        <v>24</v>
      </c>
      <c r="B16" s="38">
        <v>0.0</v>
      </c>
      <c r="C16" s="38">
        <v>200.67</v>
      </c>
      <c r="D16" s="38">
        <v>47.49</v>
      </c>
      <c r="E16" s="38">
        <v>0.81</v>
      </c>
      <c r="F16" s="38">
        <v>2.2</v>
      </c>
      <c r="G16" s="38">
        <v>70.0</v>
      </c>
      <c r="H16" s="38">
        <v>273.32</v>
      </c>
      <c r="I16" s="38">
        <v>64.66</v>
      </c>
      <c r="J16" s="38">
        <v>0.0</v>
      </c>
      <c r="K16" s="38">
        <v>8.58</v>
      </c>
      <c r="L16" s="38">
        <v>4.65</v>
      </c>
      <c r="M16" s="38">
        <v>0.01</v>
      </c>
      <c r="N16" s="38">
        <f t="shared" si="1"/>
        <v>672.39</v>
      </c>
      <c r="O16" s="115">
        <f t="shared" si="2"/>
        <v>0.00744788095</v>
      </c>
    </row>
    <row r="17" ht="38.25" customHeight="1">
      <c r="A17" s="127" t="s">
        <v>25</v>
      </c>
      <c r="B17" s="38">
        <v>0.0</v>
      </c>
      <c r="C17" s="38">
        <v>91.71</v>
      </c>
      <c r="D17" s="38">
        <v>78.88</v>
      </c>
      <c r="E17" s="38">
        <v>3.9</v>
      </c>
      <c r="F17" s="38">
        <v>191.75</v>
      </c>
      <c r="G17" s="38">
        <v>494.91</v>
      </c>
      <c r="H17" s="38">
        <v>6369.97</v>
      </c>
      <c r="I17" s="38">
        <v>612.91</v>
      </c>
      <c r="J17" s="38">
        <v>0.0</v>
      </c>
      <c r="K17" s="38">
        <v>0.4</v>
      </c>
      <c r="L17" s="38">
        <v>0.0</v>
      </c>
      <c r="M17" s="38">
        <v>0.0</v>
      </c>
      <c r="N17" s="38">
        <f t="shared" si="1"/>
        <v>7844.43</v>
      </c>
      <c r="O17" s="115">
        <f t="shared" si="2"/>
        <v>0.08689061521</v>
      </c>
    </row>
    <row r="18" ht="38.25" customHeight="1">
      <c r="A18" s="127" t="s">
        <v>26</v>
      </c>
      <c r="B18" s="38">
        <v>0.0</v>
      </c>
      <c r="C18" s="38">
        <v>0.0</v>
      </c>
      <c r="D18" s="38">
        <v>0.0</v>
      </c>
      <c r="E18" s="38">
        <v>0.0</v>
      </c>
      <c r="F18" s="38">
        <v>0.0</v>
      </c>
      <c r="G18" s="38">
        <v>0.0</v>
      </c>
      <c r="H18" s="38">
        <v>0.0</v>
      </c>
      <c r="I18" s="38">
        <v>0.0</v>
      </c>
      <c r="J18" s="38">
        <v>0.0</v>
      </c>
      <c r="K18" s="38">
        <v>0.0</v>
      </c>
      <c r="L18" s="38">
        <v>0.0</v>
      </c>
      <c r="M18" s="38">
        <v>0.0</v>
      </c>
      <c r="N18" s="38">
        <f t="shared" si="1"/>
        <v>0</v>
      </c>
      <c r="O18" s="115">
        <f t="shared" si="2"/>
        <v>0</v>
      </c>
    </row>
    <row r="19" ht="38.25" customHeight="1">
      <c r="A19" s="127" t="s">
        <v>27</v>
      </c>
      <c r="B19" s="38">
        <v>0.0</v>
      </c>
      <c r="C19" s="38">
        <v>66.27</v>
      </c>
      <c r="D19" s="38">
        <v>2779.57</v>
      </c>
      <c r="E19" s="38">
        <v>168.96</v>
      </c>
      <c r="F19" s="38">
        <v>825.1</v>
      </c>
      <c r="G19" s="38">
        <v>337.92</v>
      </c>
      <c r="H19" s="38">
        <v>27528.81</v>
      </c>
      <c r="I19" s="38">
        <v>5184.13</v>
      </c>
      <c r="J19" s="38">
        <v>0.0</v>
      </c>
      <c r="K19" s="38">
        <v>300.19</v>
      </c>
      <c r="L19" s="38">
        <v>12.06</v>
      </c>
      <c r="M19" s="38">
        <v>0.0</v>
      </c>
      <c r="N19" s="38">
        <f t="shared" si="1"/>
        <v>37203.01</v>
      </c>
      <c r="O19" s="115">
        <f t="shared" si="2"/>
        <v>0.412087612</v>
      </c>
    </row>
    <row r="20" ht="38.25" customHeight="1">
      <c r="A20" s="127" t="s">
        <v>28</v>
      </c>
      <c r="B20" s="38">
        <v>0.0</v>
      </c>
      <c r="C20" s="38">
        <v>0.0</v>
      </c>
      <c r="D20" s="38">
        <v>0.0</v>
      </c>
      <c r="E20" s="38">
        <v>0.0</v>
      </c>
      <c r="F20" s="38">
        <v>0.0</v>
      </c>
      <c r="G20" s="38">
        <v>5.71</v>
      </c>
      <c r="H20" s="38">
        <v>4.04</v>
      </c>
      <c r="I20" s="38">
        <v>5.76</v>
      </c>
      <c r="J20" s="38">
        <v>0.0</v>
      </c>
      <c r="K20" s="38">
        <v>1.34</v>
      </c>
      <c r="L20" s="38">
        <v>55.0</v>
      </c>
      <c r="M20" s="38">
        <v>0.0</v>
      </c>
      <c r="N20" s="38">
        <f t="shared" si="1"/>
        <v>71.85</v>
      </c>
      <c r="O20" s="115">
        <f t="shared" si="2"/>
        <v>0.0007958628865</v>
      </c>
    </row>
    <row r="21" ht="38.25" customHeight="1">
      <c r="A21" s="128" t="s">
        <v>29</v>
      </c>
      <c r="B21" s="43">
        <v>0.0</v>
      </c>
      <c r="C21" s="43">
        <v>403.61</v>
      </c>
      <c r="D21" s="43">
        <v>192.45</v>
      </c>
      <c r="E21" s="43">
        <v>0.01</v>
      </c>
      <c r="F21" s="43">
        <v>0.0</v>
      </c>
      <c r="G21" s="43">
        <v>4598.85</v>
      </c>
      <c r="H21" s="43">
        <v>1467.15</v>
      </c>
      <c r="I21" s="43">
        <v>596.42</v>
      </c>
      <c r="J21" s="43">
        <v>200.06</v>
      </c>
      <c r="K21" s="43">
        <v>37.1</v>
      </c>
      <c r="L21" s="43">
        <v>4.86</v>
      </c>
      <c r="M21" s="43">
        <v>0.0</v>
      </c>
      <c r="N21" s="43">
        <f t="shared" si="1"/>
        <v>7500.51</v>
      </c>
      <c r="O21" s="116">
        <f t="shared" si="2"/>
        <v>0.08308110701</v>
      </c>
    </row>
    <row r="22" ht="26.25" customHeight="1">
      <c r="A22" s="90" t="s">
        <v>169</v>
      </c>
      <c r="B22" s="117">
        <f t="shared" ref="B22:O22" si="3">SUM(B9:B21)</f>
        <v>30</v>
      </c>
      <c r="C22" s="117">
        <f t="shared" si="3"/>
        <v>1013.71</v>
      </c>
      <c r="D22" s="117">
        <f t="shared" si="3"/>
        <v>4194.16</v>
      </c>
      <c r="E22" s="117">
        <f t="shared" si="3"/>
        <v>1298.37</v>
      </c>
      <c r="F22" s="117">
        <f t="shared" si="3"/>
        <v>10334.1</v>
      </c>
      <c r="G22" s="117">
        <f t="shared" si="3"/>
        <v>7952.55</v>
      </c>
      <c r="H22" s="117">
        <f t="shared" si="3"/>
        <v>37592.81</v>
      </c>
      <c r="I22" s="117">
        <f t="shared" si="3"/>
        <v>8730.45</v>
      </c>
      <c r="J22" s="117">
        <f t="shared" si="3"/>
        <v>225.86</v>
      </c>
      <c r="K22" s="117">
        <f t="shared" si="3"/>
        <v>1018.32</v>
      </c>
      <c r="L22" s="117">
        <f t="shared" si="3"/>
        <v>280.87</v>
      </c>
      <c r="M22" s="117">
        <f t="shared" si="3"/>
        <v>17608.17</v>
      </c>
      <c r="N22" s="117">
        <f t="shared" si="3"/>
        <v>90279.37</v>
      </c>
      <c r="O22" s="118">
        <f t="shared" si="3"/>
        <v>1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N4"/>
    <mergeCell ref="A5:N5"/>
    <mergeCell ref="A7:A8"/>
    <mergeCell ref="B7:O7"/>
  </mergeCells>
  <printOptions horizontalCentered="1" verticalCentered="1"/>
  <pageMargins bottom="1.0" footer="0.0" header="0.0" left="0.75" right="0.75" top="1.0"/>
  <pageSetup scale="75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0.38"/>
    <col customWidth="1" min="2" max="2" width="5.75"/>
    <col customWidth="1" min="3" max="3" width="7.63"/>
    <col customWidth="1" min="4" max="4" width="10.0"/>
    <col customWidth="1" min="5" max="5" width="9.75"/>
    <col customWidth="1" min="6" max="6" width="9.25"/>
    <col customWidth="1" min="7" max="7" width="10.38"/>
    <col customWidth="1" min="8" max="8" width="9.75"/>
    <col customWidth="1" min="9" max="9" width="8.88"/>
    <col customWidth="1" min="10" max="10" width="6.38"/>
    <col customWidth="1" min="11" max="11" width="8.0"/>
    <col customWidth="1" min="12" max="12" width="7.63"/>
    <col customWidth="1" min="13" max="13" width="6.38"/>
    <col customWidth="1" min="14" max="14" width="10.88"/>
    <col customWidth="1" min="15" max="15" width="8.75"/>
    <col customWidth="1" min="16" max="26" width="10.63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148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2.75" customHeight="1">
      <c r="A5" s="3" t="s">
        <v>193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2.75" customHeight="1"/>
    <row r="7" ht="30.0" customHeight="1">
      <c r="A7" s="121" t="s">
        <v>167</v>
      </c>
      <c r="B7" s="122" t="s">
        <v>150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ht="30.0" customHeight="1">
      <c r="A8" s="125"/>
      <c r="B8" s="101" t="s">
        <v>154</v>
      </c>
      <c r="C8" s="101" t="s">
        <v>155</v>
      </c>
      <c r="D8" s="101" t="s">
        <v>156</v>
      </c>
      <c r="E8" s="101" t="s">
        <v>157</v>
      </c>
      <c r="F8" s="101" t="s">
        <v>158</v>
      </c>
      <c r="G8" s="101" t="s">
        <v>159</v>
      </c>
      <c r="H8" s="101" t="s">
        <v>161</v>
      </c>
      <c r="I8" s="101" t="s">
        <v>162</v>
      </c>
      <c r="J8" s="101" t="s">
        <v>163</v>
      </c>
      <c r="K8" s="101" t="s">
        <v>164</v>
      </c>
      <c r="L8" s="101" t="s">
        <v>165</v>
      </c>
      <c r="M8" s="101" t="s">
        <v>166</v>
      </c>
      <c r="N8" s="101" t="s">
        <v>8</v>
      </c>
      <c r="O8" s="102" t="s">
        <v>9</v>
      </c>
    </row>
    <row r="9" ht="30.0" customHeight="1">
      <c r="A9" s="126" t="s">
        <v>17</v>
      </c>
      <c r="B9" s="34">
        <v>0.0</v>
      </c>
      <c r="C9" s="34">
        <v>0.0</v>
      </c>
      <c r="D9" s="34">
        <v>13.62</v>
      </c>
      <c r="E9" s="34">
        <v>5.8</v>
      </c>
      <c r="F9" s="34">
        <v>219.52</v>
      </c>
      <c r="G9" s="34">
        <v>43.65</v>
      </c>
      <c r="H9" s="34">
        <v>204.31</v>
      </c>
      <c r="I9" s="34">
        <v>88.2</v>
      </c>
      <c r="J9" s="34">
        <v>7.75</v>
      </c>
      <c r="K9" s="34">
        <v>6.38</v>
      </c>
      <c r="L9" s="34">
        <v>0.0</v>
      </c>
      <c r="M9" s="34">
        <v>0.0</v>
      </c>
      <c r="N9" s="34">
        <f t="shared" ref="N9:N21" si="1">SUM(B9:M9)</f>
        <v>589.23</v>
      </c>
      <c r="O9" s="114">
        <f t="shared" ref="O9:O21" si="2">+N9/$N$22</f>
        <v>0.01252735702</v>
      </c>
    </row>
    <row r="10" ht="30.0" customHeight="1">
      <c r="A10" s="127" t="s">
        <v>18</v>
      </c>
      <c r="B10" s="38">
        <v>0.0</v>
      </c>
      <c r="C10" s="38">
        <v>8.5</v>
      </c>
      <c r="D10" s="38">
        <v>62.95</v>
      </c>
      <c r="E10" s="38">
        <v>1886.7</v>
      </c>
      <c r="F10" s="38">
        <v>933.38</v>
      </c>
      <c r="G10" s="38">
        <v>157.8</v>
      </c>
      <c r="H10" s="38">
        <v>151.75</v>
      </c>
      <c r="I10" s="38">
        <v>252.32</v>
      </c>
      <c r="J10" s="38">
        <v>2.72</v>
      </c>
      <c r="K10" s="38">
        <v>64.47</v>
      </c>
      <c r="L10" s="38">
        <v>19.08</v>
      </c>
      <c r="M10" s="38">
        <v>11.0</v>
      </c>
      <c r="N10" s="38">
        <f t="shared" si="1"/>
        <v>3550.67</v>
      </c>
      <c r="O10" s="115">
        <f t="shared" si="2"/>
        <v>0.07548921601</v>
      </c>
    </row>
    <row r="11" ht="30.0" customHeight="1">
      <c r="A11" s="127" t="s">
        <v>19</v>
      </c>
      <c r="B11" s="38">
        <v>0.0</v>
      </c>
      <c r="C11" s="38">
        <v>0.0</v>
      </c>
      <c r="D11" s="38">
        <v>0.0</v>
      </c>
      <c r="E11" s="38">
        <v>0.0</v>
      </c>
      <c r="F11" s="38">
        <v>534.5</v>
      </c>
      <c r="G11" s="38">
        <v>84.18</v>
      </c>
      <c r="H11" s="38">
        <v>61.32</v>
      </c>
      <c r="I11" s="38">
        <v>13.47</v>
      </c>
      <c r="J11" s="38">
        <v>0.09</v>
      </c>
      <c r="K11" s="38">
        <v>102.05</v>
      </c>
      <c r="L11" s="38">
        <v>0.0</v>
      </c>
      <c r="M11" s="38">
        <v>0.0</v>
      </c>
      <c r="N11" s="38">
        <f t="shared" si="1"/>
        <v>795.61</v>
      </c>
      <c r="O11" s="115">
        <f t="shared" si="2"/>
        <v>0.01691511043</v>
      </c>
    </row>
    <row r="12" ht="30.0" customHeight="1">
      <c r="A12" s="127" t="s">
        <v>20</v>
      </c>
      <c r="B12" s="38">
        <v>0.0</v>
      </c>
      <c r="C12" s="38">
        <v>129.61</v>
      </c>
      <c r="D12" s="38">
        <v>1339.43</v>
      </c>
      <c r="E12" s="38">
        <v>717.13</v>
      </c>
      <c r="F12" s="38">
        <v>309.75</v>
      </c>
      <c r="G12" s="38">
        <v>382.28</v>
      </c>
      <c r="H12" s="38">
        <v>163.74</v>
      </c>
      <c r="I12" s="38">
        <v>64.97</v>
      </c>
      <c r="J12" s="38">
        <v>0.55</v>
      </c>
      <c r="K12" s="38">
        <v>7.22</v>
      </c>
      <c r="L12" s="38">
        <v>176.83</v>
      </c>
      <c r="M12" s="38">
        <v>0.53</v>
      </c>
      <c r="N12" s="38">
        <f t="shared" si="1"/>
        <v>3292.04</v>
      </c>
      <c r="O12" s="115">
        <f t="shared" si="2"/>
        <v>0.06999059858</v>
      </c>
    </row>
    <row r="13" ht="30.0" customHeight="1">
      <c r="A13" s="127" t="s">
        <v>21</v>
      </c>
      <c r="B13" s="38">
        <v>0.0</v>
      </c>
      <c r="C13" s="38">
        <v>0.0</v>
      </c>
      <c r="D13" s="38">
        <v>0.5</v>
      </c>
      <c r="E13" s="38">
        <v>0.7</v>
      </c>
      <c r="F13" s="38">
        <v>0.0</v>
      </c>
      <c r="G13" s="38">
        <v>14.7</v>
      </c>
      <c r="H13" s="38">
        <v>8.35</v>
      </c>
      <c r="I13" s="38">
        <v>0.0</v>
      </c>
      <c r="J13" s="38">
        <v>0.0</v>
      </c>
      <c r="K13" s="38">
        <v>0.0</v>
      </c>
      <c r="L13" s="38">
        <v>0.0</v>
      </c>
      <c r="M13" s="38">
        <v>0.0</v>
      </c>
      <c r="N13" s="38">
        <f t="shared" si="1"/>
        <v>24.25</v>
      </c>
      <c r="O13" s="115">
        <f t="shared" si="2"/>
        <v>0.0005155684669</v>
      </c>
    </row>
    <row r="14" ht="30.0" customHeight="1">
      <c r="A14" s="127" t="s">
        <v>22</v>
      </c>
      <c r="B14" s="38">
        <v>0.0</v>
      </c>
      <c r="C14" s="38">
        <v>0.0</v>
      </c>
      <c r="D14" s="38">
        <v>6.32</v>
      </c>
      <c r="E14" s="38">
        <v>18.23</v>
      </c>
      <c r="F14" s="38">
        <v>0.2</v>
      </c>
      <c r="G14" s="38">
        <v>0.24</v>
      </c>
      <c r="H14" s="38">
        <v>6.85</v>
      </c>
      <c r="I14" s="38">
        <v>11.71</v>
      </c>
      <c r="J14" s="38">
        <v>0.0</v>
      </c>
      <c r="K14" s="38">
        <v>0.0</v>
      </c>
      <c r="L14" s="38">
        <v>0.0</v>
      </c>
      <c r="M14" s="38">
        <v>0.0</v>
      </c>
      <c r="N14" s="38">
        <f t="shared" si="1"/>
        <v>43.55</v>
      </c>
      <c r="O14" s="115">
        <f t="shared" si="2"/>
        <v>0.0009258971848</v>
      </c>
    </row>
    <row r="15" ht="30.0" customHeight="1">
      <c r="A15" s="127" t="s">
        <v>23</v>
      </c>
      <c r="B15" s="38">
        <v>0.0</v>
      </c>
      <c r="C15" s="38">
        <v>212.8</v>
      </c>
      <c r="D15" s="38">
        <v>1986.3</v>
      </c>
      <c r="E15" s="38">
        <v>3027.54</v>
      </c>
      <c r="F15" s="38">
        <v>2600.04</v>
      </c>
      <c r="G15" s="38">
        <v>1957.87</v>
      </c>
      <c r="H15" s="38">
        <v>629.37</v>
      </c>
      <c r="I15" s="38">
        <v>172.12</v>
      </c>
      <c r="J15" s="38">
        <v>7.78</v>
      </c>
      <c r="K15" s="38">
        <v>45.32</v>
      </c>
      <c r="L15" s="38">
        <v>0.0</v>
      </c>
      <c r="M15" s="38">
        <v>1.87</v>
      </c>
      <c r="N15" s="38">
        <f t="shared" si="1"/>
        <v>10641.01</v>
      </c>
      <c r="O15" s="115">
        <f t="shared" si="2"/>
        <v>0.2262337819</v>
      </c>
    </row>
    <row r="16" ht="30.0" customHeight="1">
      <c r="A16" s="127" t="s">
        <v>24</v>
      </c>
      <c r="B16" s="38">
        <v>0.0</v>
      </c>
      <c r="C16" s="38">
        <v>58.89</v>
      </c>
      <c r="D16" s="38">
        <v>30.62</v>
      </c>
      <c r="E16" s="38">
        <v>43.91</v>
      </c>
      <c r="F16" s="38">
        <v>22.1</v>
      </c>
      <c r="G16" s="38">
        <v>69.13</v>
      </c>
      <c r="H16" s="38">
        <v>64.59</v>
      </c>
      <c r="I16" s="38">
        <v>30.33</v>
      </c>
      <c r="J16" s="38">
        <v>0.0</v>
      </c>
      <c r="K16" s="38">
        <v>1.25</v>
      </c>
      <c r="L16" s="38">
        <v>0.01</v>
      </c>
      <c r="M16" s="38">
        <v>0.01</v>
      </c>
      <c r="N16" s="38">
        <f t="shared" si="1"/>
        <v>320.84</v>
      </c>
      <c r="O16" s="115">
        <f t="shared" si="2"/>
        <v>0.006821236573</v>
      </c>
    </row>
    <row r="17" ht="30.0" customHeight="1">
      <c r="A17" s="127" t="s">
        <v>25</v>
      </c>
      <c r="B17" s="38">
        <v>0.0</v>
      </c>
      <c r="C17" s="38">
        <v>1.0</v>
      </c>
      <c r="D17" s="38">
        <v>284.9</v>
      </c>
      <c r="E17" s="38">
        <v>726.9</v>
      </c>
      <c r="F17" s="38">
        <v>269.85</v>
      </c>
      <c r="G17" s="38">
        <v>393.51</v>
      </c>
      <c r="H17" s="38">
        <v>182.54</v>
      </c>
      <c r="I17" s="38">
        <v>13.47</v>
      </c>
      <c r="J17" s="38">
        <v>0.0</v>
      </c>
      <c r="K17" s="38">
        <v>1.5</v>
      </c>
      <c r="L17" s="38">
        <v>0.0</v>
      </c>
      <c r="M17" s="38">
        <v>0.03</v>
      </c>
      <c r="N17" s="38">
        <f t="shared" si="1"/>
        <v>1873.7</v>
      </c>
      <c r="O17" s="115">
        <f t="shared" si="2"/>
        <v>0.03983590253</v>
      </c>
    </row>
    <row r="18" ht="30.0" customHeight="1">
      <c r="A18" s="127" t="s">
        <v>26</v>
      </c>
      <c r="B18" s="38">
        <v>0.0</v>
      </c>
      <c r="C18" s="38">
        <v>9.8</v>
      </c>
      <c r="D18" s="38">
        <v>751.38</v>
      </c>
      <c r="E18" s="38">
        <v>868.5</v>
      </c>
      <c r="F18" s="38">
        <v>1299.15</v>
      </c>
      <c r="G18" s="38">
        <v>3.61</v>
      </c>
      <c r="H18" s="38">
        <v>132.68</v>
      </c>
      <c r="I18" s="38">
        <v>1.76</v>
      </c>
      <c r="J18" s="38">
        <v>0.0</v>
      </c>
      <c r="K18" s="38">
        <v>0.9</v>
      </c>
      <c r="L18" s="38">
        <v>1.84</v>
      </c>
      <c r="M18" s="38">
        <v>1.02</v>
      </c>
      <c r="N18" s="38">
        <f t="shared" si="1"/>
        <v>3070.64</v>
      </c>
      <c r="O18" s="115">
        <f t="shared" si="2"/>
        <v>0.06528351163</v>
      </c>
    </row>
    <row r="19" ht="30.0" customHeight="1">
      <c r="A19" s="127" t="s">
        <v>27</v>
      </c>
      <c r="B19" s="38">
        <v>0.0</v>
      </c>
      <c r="C19" s="38">
        <v>13.31</v>
      </c>
      <c r="D19" s="38">
        <v>6781.64</v>
      </c>
      <c r="E19" s="38">
        <v>72.03</v>
      </c>
      <c r="F19" s="38">
        <v>1796.65</v>
      </c>
      <c r="G19" s="38">
        <v>208.82</v>
      </c>
      <c r="H19" s="38">
        <v>635.4899999999989</v>
      </c>
      <c r="I19" s="38">
        <v>758.97</v>
      </c>
      <c r="J19" s="38">
        <v>1.15</v>
      </c>
      <c r="K19" s="38">
        <v>39.36</v>
      </c>
      <c r="L19" s="38">
        <v>0.16</v>
      </c>
      <c r="M19" s="38">
        <v>0.0</v>
      </c>
      <c r="N19" s="38">
        <f t="shared" si="1"/>
        <v>10307.58</v>
      </c>
      <c r="O19" s="115">
        <f t="shared" si="2"/>
        <v>0.219144875</v>
      </c>
    </row>
    <row r="20" ht="30.0" customHeight="1">
      <c r="A20" s="127" t="s">
        <v>28</v>
      </c>
      <c r="B20" s="38">
        <v>0.0</v>
      </c>
      <c r="C20" s="38">
        <v>0.0</v>
      </c>
      <c r="D20" s="38">
        <v>0.0</v>
      </c>
      <c r="E20" s="38">
        <v>2.31</v>
      </c>
      <c r="F20" s="38">
        <v>0.0</v>
      </c>
      <c r="G20" s="38">
        <v>2.76</v>
      </c>
      <c r="H20" s="38">
        <v>1.85</v>
      </c>
      <c r="I20" s="38">
        <v>0.03</v>
      </c>
      <c r="J20" s="38">
        <v>0.0</v>
      </c>
      <c r="K20" s="38">
        <v>0.01</v>
      </c>
      <c r="L20" s="38">
        <v>0.0</v>
      </c>
      <c r="M20" s="38">
        <v>0.0</v>
      </c>
      <c r="N20" s="38">
        <f t="shared" si="1"/>
        <v>6.96</v>
      </c>
      <c r="O20" s="115">
        <f t="shared" si="2"/>
        <v>0.0001479734651</v>
      </c>
    </row>
    <row r="21" ht="30.0" customHeight="1">
      <c r="A21" s="128" t="s">
        <v>29</v>
      </c>
      <c r="B21" s="43">
        <v>0.0</v>
      </c>
      <c r="C21" s="43">
        <v>80.92</v>
      </c>
      <c r="D21" s="43">
        <v>78.06</v>
      </c>
      <c r="E21" s="43">
        <v>204.31</v>
      </c>
      <c r="F21" s="43">
        <v>279.0</v>
      </c>
      <c r="G21" s="43">
        <v>11581.54</v>
      </c>
      <c r="H21" s="43">
        <v>185.1</v>
      </c>
      <c r="I21" s="43">
        <v>20.56</v>
      </c>
      <c r="J21" s="43">
        <v>61.92</v>
      </c>
      <c r="K21" s="43">
        <v>0.58</v>
      </c>
      <c r="L21" s="43">
        <v>0.0</v>
      </c>
      <c r="M21" s="43">
        <v>27.39</v>
      </c>
      <c r="N21" s="43">
        <f t="shared" si="1"/>
        <v>12519.38</v>
      </c>
      <c r="O21" s="116">
        <f t="shared" si="2"/>
        <v>0.2661689712</v>
      </c>
    </row>
    <row r="22" ht="30.0" customHeight="1">
      <c r="A22" s="90" t="s">
        <v>169</v>
      </c>
      <c r="B22" s="117">
        <f t="shared" ref="B22:O22" si="3">SUM(B9:B21)</f>
        <v>0</v>
      </c>
      <c r="C22" s="117">
        <f t="shared" si="3"/>
        <v>514.83</v>
      </c>
      <c r="D22" s="117">
        <f t="shared" si="3"/>
        <v>11335.72</v>
      </c>
      <c r="E22" s="117">
        <f t="shared" si="3"/>
        <v>7574.06</v>
      </c>
      <c r="F22" s="117">
        <f t="shared" si="3"/>
        <v>8264.14</v>
      </c>
      <c r="G22" s="117">
        <f t="shared" si="3"/>
        <v>14900.09</v>
      </c>
      <c r="H22" s="117">
        <f t="shared" si="3"/>
        <v>2427.94</v>
      </c>
      <c r="I22" s="117">
        <f t="shared" si="3"/>
        <v>1427.91</v>
      </c>
      <c r="J22" s="117">
        <f t="shared" si="3"/>
        <v>81.96</v>
      </c>
      <c r="K22" s="117">
        <f t="shared" si="3"/>
        <v>269.04</v>
      </c>
      <c r="L22" s="117">
        <f t="shared" si="3"/>
        <v>197.92</v>
      </c>
      <c r="M22" s="117">
        <f t="shared" si="3"/>
        <v>41.85</v>
      </c>
      <c r="N22" s="117">
        <f t="shared" si="3"/>
        <v>47035.46</v>
      </c>
      <c r="O22" s="118">
        <f t="shared" si="3"/>
        <v>1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N4"/>
    <mergeCell ref="A5:N5"/>
    <mergeCell ref="A7:A8"/>
    <mergeCell ref="B7:O7"/>
  </mergeCells>
  <printOptions horizontalCentered="1" verticalCentered="1"/>
  <pageMargins bottom="1.0" footer="0.0" header="0.0" left="0.75" right="0.75" top="1.0"/>
  <pageSetup scale="75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0.38"/>
    <col customWidth="1" min="2" max="2" width="5.75"/>
    <col customWidth="1" min="3" max="3" width="7.63"/>
    <col customWidth="1" min="4" max="4" width="9.75"/>
    <col customWidth="1" min="5" max="6" width="10.0"/>
    <col customWidth="1" min="7" max="7" width="9.25"/>
    <col customWidth="1" min="8" max="8" width="10.0"/>
    <col customWidth="1" min="9" max="9" width="8.0"/>
    <col customWidth="1" min="10" max="11" width="6.88"/>
    <col customWidth="1" min="12" max="13" width="6.0"/>
    <col customWidth="1" min="14" max="14" width="10.38"/>
    <col customWidth="1" min="15" max="15" width="8.75"/>
    <col customWidth="1" min="16" max="26" width="10.63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148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2.75" customHeight="1">
      <c r="A5" s="3" t="s">
        <v>194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2.75" customHeight="1"/>
    <row r="7" ht="30.0" customHeight="1">
      <c r="A7" s="121" t="s">
        <v>167</v>
      </c>
      <c r="B7" s="122" t="s">
        <v>150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ht="30.0" customHeight="1">
      <c r="A8" s="125"/>
      <c r="B8" s="101" t="s">
        <v>154</v>
      </c>
      <c r="C8" s="101" t="s">
        <v>155</v>
      </c>
      <c r="D8" s="101" t="s">
        <v>156</v>
      </c>
      <c r="E8" s="101" t="s">
        <v>157</v>
      </c>
      <c r="F8" s="101" t="s">
        <v>158</v>
      </c>
      <c r="G8" s="101" t="s">
        <v>159</v>
      </c>
      <c r="H8" s="101" t="s">
        <v>161</v>
      </c>
      <c r="I8" s="101" t="s">
        <v>162</v>
      </c>
      <c r="J8" s="101" t="s">
        <v>163</v>
      </c>
      <c r="K8" s="101" t="s">
        <v>164</v>
      </c>
      <c r="L8" s="101" t="s">
        <v>165</v>
      </c>
      <c r="M8" s="101" t="s">
        <v>166</v>
      </c>
      <c r="N8" s="101" t="s">
        <v>8</v>
      </c>
      <c r="O8" s="102" t="s">
        <v>9</v>
      </c>
    </row>
    <row r="9" ht="30.0" customHeight="1">
      <c r="A9" s="126" t="s">
        <v>17</v>
      </c>
      <c r="B9" s="34">
        <v>0.0</v>
      </c>
      <c r="C9" s="34">
        <v>0.0</v>
      </c>
      <c r="D9" s="34">
        <v>4.7</v>
      </c>
      <c r="E9" s="34">
        <v>12.5</v>
      </c>
      <c r="F9" s="34">
        <v>310.8</v>
      </c>
      <c r="G9" s="34">
        <v>91.5</v>
      </c>
      <c r="H9" s="34">
        <v>437.2</v>
      </c>
      <c r="I9" s="34">
        <v>13.12</v>
      </c>
      <c r="J9" s="34">
        <v>4.6</v>
      </c>
      <c r="K9" s="34">
        <v>0.25</v>
      </c>
      <c r="L9" s="34">
        <v>0.0</v>
      </c>
      <c r="M9" s="34">
        <v>0.0</v>
      </c>
      <c r="N9" s="34">
        <f t="shared" ref="N9:N21" si="1">SUM(B9:M9)</f>
        <v>874.67</v>
      </c>
      <c r="O9" s="114">
        <f t="shared" ref="O9:O21" si="2">+N9/$N$22</f>
        <v>0.01498643345</v>
      </c>
    </row>
    <row r="10" ht="30.0" customHeight="1">
      <c r="A10" s="127" t="s">
        <v>18</v>
      </c>
      <c r="B10" s="38">
        <v>0.0</v>
      </c>
      <c r="C10" s="38">
        <v>0.1</v>
      </c>
      <c r="D10" s="38">
        <v>20.33</v>
      </c>
      <c r="E10" s="38">
        <v>260.05</v>
      </c>
      <c r="F10" s="38">
        <v>2020.8</v>
      </c>
      <c r="G10" s="38">
        <v>126.95</v>
      </c>
      <c r="H10" s="38">
        <v>502.9</v>
      </c>
      <c r="I10" s="38">
        <v>67.32</v>
      </c>
      <c r="J10" s="38">
        <v>10.5</v>
      </c>
      <c r="K10" s="38">
        <v>3.0</v>
      </c>
      <c r="L10" s="38">
        <v>12.15</v>
      </c>
      <c r="M10" s="38">
        <v>0.02</v>
      </c>
      <c r="N10" s="38">
        <f t="shared" si="1"/>
        <v>3024.12</v>
      </c>
      <c r="O10" s="115">
        <f t="shared" si="2"/>
        <v>0.05181471082</v>
      </c>
    </row>
    <row r="11" ht="30.0" customHeight="1">
      <c r="A11" s="127" t="s">
        <v>19</v>
      </c>
      <c r="B11" s="38">
        <v>0.0</v>
      </c>
      <c r="C11" s="38">
        <v>0.0</v>
      </c>
      <c r="D11" s="38">
        <v>4.2</v>
      </c>
      <c r="E11" s="38">
        <v>0.5</v>
      </c>
      <c r="F11" s="38">
        <v>3.0</v>
      </c>
      <c r="G11" s="38">
        <v>104.31</v>
      </c>
      <c r="H11" s="38">
        <v>83.44</v>
      </c>
      <c r="I11" s="38">
        <v>0.75</v>
      </c>
      <c r="J11" s="38">
        <v>9.5</v>
      </c>
      <c r="K11" s="38">
        <v>0.0</v>
      </c>
      <c r="L11" s="38">
        <v>0.0</v>
      </c>
      <c r="M11" s="38">
        <v>0.0</v>
      </c>
      <c r="N11" s="38">
        <f t="shared" si="1"/>
        <v>205.7</v>
      </c>
      <c r="O11" s="115">
        <f t="shared" si="2"/>
        <v>0.003524425623</v>
      </c>
    </row>
    <row r="12" ht="30.0" customHeight="1">
      <c r="A12" s="127" t="s">
        <v>20</v>
      </c>
      <c r="B12" s="38">
        <v>0.0</v>
      </c>
      <c r="C12" s="38">
        <v>26.5</v>
      </c>
      <c r="D12" s="38">
        <v>4995.17</v>
      </c>
      <c r="E12" s="38">
        <v>581.83</v>
      </c>
      <c r="F12" s="38">
        <v>376.9</v>
      </c>
      <c r="G12" s="38">
        <v>1216.65</v>
      </c>
      <c r="H12" s="38">
        <v>83.08</v>
      </c>
      <c r="I12" s="38">
        <v>22.46</v>
      </c>
      <c r="J12" s="38">
        <v>0.45</v>
      </c>
      <c r="K12" s="38">
        <v>1.25</v>
      </c>
      <c r="L12" s="38">
        <v>0.0</v>
      </c>
      <c r="M12" s="38">
        <v>0.51</v>
      </c>
      <c r="N12" s="38">
        <f t="shared" si="1"/>
        <v>7304.8</v>
      </c>
      <c r="O12" s="115">
        <f t="shared" si="2"/>
        <v>0.1251590875</v>
      </c>
    </row>
    <row r="13" ht="30.0" customHeight="1">
      <c r="A13" s="127" t="s">
        <v>21</v>
      </c>
      <c r="B13" s="38">
        <v>0.0</v>
      </c>
      <c r="C13" s="38">
        <v>0.0</v>
      </c>
      <c r="D13" s="38">
        <v>0.0</v>
      </c>
      <c r="E13" s="38">
        <v>0.0</v>
      </c>
      <c r="F13" s="38">
        <v>2.1</v>
      </c>
      <c r="G13" s="38">
        <v>1.15</v>
      </c>
      <c r="H13" s="38">
        <v>211.69</v>
      </c>
      <c r="I13" s="38">
        <v>4.26</v>
      </c>
      <c r="J13" s="38">
        <v>0.0</v>
      </c>
      <c r="K13" s="38">
        <v>0.0</v>
      </c>
      <c r="L13" s="38">
        <v>0.0</v>
      </c>
      <c r="M13" s="38">
        <v>0.0</v>
      </c>
      <c r="N13" s="38">
        <f t="shared" si="1"/>
        <v>219.2</v>
      </c>
      <c r="O13" s="115">
        <f t="shared" si="2"/>
        <v>0.003755732118</v>
      </c>
    </row>
    <row r="14" ht="30.0" customHeight="1">
      <c r="A14" s="127" t="s">
        <v>22</v>
      </c>
      <c r="B14" s="38">
        <v>0.0</v>
      </c>
      <c r="C14" s="38">
        <v>0.0</v>
      </c>
      <c r="D14" s="38">
        <v>12.3</v>
      </c>
      <c r="E14" s="38">
        <v>17.9</v>
      </c>
      <c r="F14" s="38">
        <v>40.0</v>
      </c>
      <c r="G14" s="38">
        <v>0.0</v>
      </c>
      <c r="H14" s="38">
        <v>0.57</v>
      </c>
      <c r="I14" s="38">
        <v>1.11</v>
      </c>
      <c r="J14" s="38">
        <v>0.6</v>
      </c>
      <c r="K14" s="38">
        <v>0.0</v>
      </c>
      <c r="L14" s="38">
        <v>0.0</v>
      </c>
      <c r="M14" s="38">
        <v>0.0</v>
      </c>
      <c r="N14" s="38">
        <f t="shared" si="1"/>
        <v>72.48</v>
      </c>
      <c r="O14" s="115">
        <f t="shared" si="2"/>
        <v>0.001241858868</v>
      </c>
    </row>
    <row r="15" ht="30.0" customHeight="1">
      <c r="A15" s="127" t="s">
        <v>23</v>
      </c>
      <c r="B15" s="38">
        <v>0.0</v>
      </c>
      <c r="C15" s="38">
        <v>231.08</v>
      </c>
      <c r="D15" s="38">
        <v>2567.93</v>
      </c>
      <c r="E15" s="38">
        <v>2639.0500000000084</v>
      </c>
      <c r="F15" s="38">
        <v>2268.56</v>
      </c>
      <c r="G15" s="38">
        <v>1641.66</v>
      </c>
      <c r="H15" s="38">
        <v>390.93</v>
      </c>
      <c r="I15" s="38">
        <v>69.77</v>
      </c>
      <c r="J15" s="38">
        <v>1.85</v>
      </c>
      <c r="K15" s="38">
        <v>7.4</v>
      </c>
      <c r="L15" s="38">
        <v>0.01</v>
      </c>
      <c r="M15" s="38">
        <v>1.0</v>
      </c>
      <c r="N15" s="38">
        <f t="shared" si="1"/>
        <v>9819.24</v>
      </c>
      <c r="O15" s="115">
        <f t="shared" si="2"/>
        <v>0.1682410358</v>
      </c>
    </row>
    <row r="16" ht="30.0" customHeight="1">
      <c r="A16" s="127" t="s">
        <v>24</v>
      </c>
      <c r="B16" s="38">
        <v>0.0</v>
      </c>
      <c r="C16" s="38">
        <v>5.0</v>
      </c>
      <c r="D16" s="38">
        <v>13.36</v>
      </c>
      <c r="E16" s="38">
        <v>802.11</v>
      </c>
      <c r="F16" s="38">
        <v>125.3</v>
      </c>
      <c r="G16" s="38">
        <v>148.66</v>
      </c>
      <c r="H16" s="38">
        <v>61.84</v>
      </c>
      <c r="I16" s="38">
        <v>18.62</v>
      </c>
      <c r="J16" s="38">
        <v>0.4</v>
      </c>
      <c r="K16" s="38">
        <v>0.0</v>
      </c>
      <c r="L16" s="38">
        <v>0.0</v>
      </c>
      <c r="M16" s="38">
        <v>0.0</v>
      </c>
      <c r="N16" s="38">
        <f t="shared" si="1"/>
        <v>1175.29</v>
      </c>
      <c r="O16" s="115">
        <f t="shared" si="2"/>
        <v>0.02013720073</v>
      </c>
    </row>
    <row r="17" ht="30.0" customHeight="1">
      <c r="A17" s="127" t="s">
        <v>25</v>
      </c>
      <c r="B17" s="38">
        <v>0.0</v>
      </c>
      <c r="C17" s="38">
        <v>0.0</v>
      </c>
      <c r="D17" s="38">
        <v>161.48</v>
      </c>
      <c r="E17" s="38">
        <v>365.4</v>
      </c>
      <c r="F17" s="38">
        <v>498.52</v>
      </c>
      <c r="G17" s="38">
        <v>751.55</v>
      </c>
      <c r="H17" s="38">
        <v>6852.79</v>
      </c>
      <c r="I17" s="38">
        <v>56.73</v>
      </c>
      <c r="J17" s="38">
        <v>6.45</v>
      </c>
      <c r="K17" s="38">
        <v>0.0</v>
      </c>
      <c r="L17" s="38">
        <v>0.0</v>
      </c>
      <c r="M17" s="38">
        <v>0.0</v>
      </c>
      <c r="N17" s="38">
        <f t="shared" si="1"/>
        <v>8692.92</v>
      </c>
      <c r="O17" s="115">
        <f t="shared" si="2"/>
        <v>0.1489428779</v>
      </c>
    </row>
    <row r="18" ht="30.0" customHeight="1">
      <c r="A18" s="127" t="s">
        <v>26</v>
      </c>
      <c r="B18" s="38">
        <v>0.0</v>
      </c>
      <c r="C18" s="38">
        <v>96.6</v>
      </c>
      <c r="D18" s="38">
        <v>4.91</v>
      </c>
      <c r="E18" s="38">
        <v>5364.7</v>
      </c>
      <c r="F18" s="38">
        <v>923.85</v>
      </c>
      <c r="G18" s="38">
        <v>4.6</v>
      </c>
      <c r="H18" s="38">
        <v>625.44</v>
      </c>
      <c r="I18" s="38">
        <v>0.1</v>
      </c>
      <c r="J18" s="38">
        <v>0.0</v>
      </c>
      <c r="K18" s="38">
        <v>0.0</v>
      </c>
      <c r="L18" s="38">
        <v>0.0</v>
      </c>
      <c r="M18" s="38">
        <v>1.7</v>
      </c>
      <c r="N18" s="38">
        <f t="shared" si="1"/>
        <v>7021.9</v>
      </c>
      <c r="O18" s="115">
        <f t="shared" si="2"/>
        <v>0.1203119314</v>
      </c>
    </row>
    <row r="19" ht="30.0" customHeight="1">
      <c r="A19" s="127" t="s">
        <v>27</v>
      </c>
      <c r="B19" s="38">
        <v>0.0</v>
      </c>
      <c r="C19" s="38">
        <v>3.01</v>
      </c>
      <c r="D19" s="38">
        <v>5345.67</v>
      </c>
      <c r="E19" s="38">
        <v>81.72</v>
      </c>
      <c r="F19" s="38">
        <v>4731.71</v>
      </c>
      <c r="G19" s="38">
        <v>818.11</v>
      </c>
      <c r="H19" s="38">
        <v>3350.72</v>
      </c>
      <c r="I19" s="38">
        <v>139.19</v>
      </c>
      <c r="J19" s="38">
        <v>13.2</v>
      </c>
      <c r="K19" s="38">
        <v>1.68</v>
      </c>
      <c r="L19" s="38">
        <v>0.0</v>
      </c>
      <c r="M19" s="38">
        <v>3.67</v>
      </c>
      <c r="N19" s="38">
        <f t="shared" si="1"/>
        <v>14488.68</v>
      </c>
      <c r="O19" s="115">
        <f t="shared" si="2"/>
        <v>0.2482463541</v>
      </c>
    </row>
    <row r="20" ht="30.0" customHeight="1">
      <c r="A20" s="127" t="s">
        <v>28</v>
      </c>
      <c r="B20" s="38">
        <v>0.0</v>
      </c>
      <c r="C20" s="38">
        <v>0.0</v>
      </c>
      <c r="D20" s="38">
        <v>0.0</v>
      </c>
      <c r="E20" s="38">
        <v>0.0</v>
      </c>
      <c r="F20" s="38">
        <v>0.0</v>
      </c>
      <c r="G20" s="38">
        <v>0.0</v>
      </c>
      <c r="H20" s="38">
        <v>5.12</v>
      </c>
      <c r="I20" s="38">
        <v>0.0</v>
      </c>
      <c r="J20" s="38">
        <v>0.0</v>
      </c>
      <c r="K20" s="38">
        <v>0.0</v>
      </c>
      <c r="L20" s="38">
        <v>0.0</v>
      </c>
      <c r="M20" s="38">
        <v>0.0</v>
      </c>
      <c r="N20" s="38">
        <f t="shared" si="1"/>
        <v>5.12</v>
      </c>
      <c r="O20" s="115">
        <f t="shared" si="2"/>
        <v>0.00008772512975</v>
      </c>
    </row>
    <row r="21" ht="30.0" customHeight="1">
      <c r="A21" s="128" t="s">
        <v>29</v>
      </c>
      <c r="B21" s="43">
        <v>0.0</v>
      </c>
      <c r="C21" s="43">
        <v>89.6</v>
      </c>
      <c r="D21" s="43">
        <v>31.7</v>
      </c>
      <c r="E21" s="43">
        <v>0.0</v>
      </c>
      <c r="F21" s="43">
        <v>2892.2</v>
      </c>
      <c r="G21" s="43">
        <v>842.01</v>
      </c>
      <c r="H21" s="43">
        <v>1563.88</v>
      </c>
      <c r="I21" s="43">
        <v>27.45</v>
      </c>
      <c r="J21" s="43">
        <v>0.0</v>
      </c>
      <c r="K21" s="43">
        <v>6.9</v>
      </c>
      <c r="L21" s="43">
        <v>3.0</v>
      </c>
      <c r="M21" s="43">
        <v>3.26</v>
      </c>
      <c r="N21" s="43">
        <f t="shared" si="1"/>
        <v>5460</v>
      </c>
      <c r="O21" s="116">
        <f t="shared" si="2"/>
        <v>0.09355062665</v>
      </c>
    </row>
    <row r="22" ht="30.0" customHeight="1">
      <c r="A22" s="90" t="s">
        <v>169</v>
      </c>
      <c r="B22" s="117">
        <f t="shared" ref="B22:O22" si="3">SUM(B9:B21)</f>
        <v>0</v>
      </c>
      <c r="C22" s="117">
        <f t="shared" si="3"/>
        <v>451.89</v>
      </c>
      <c r="D22" s="117">
        <f t="shared" si="3"/>
        <v>13161.75</v>
      </c>
      <c r="E22" s="117">
        <f t="shared" si="3"/>
        <v>10125.76</v>
      </c>
      <c r="F22" s="117">
        <f t="shared" si="3"/>
        <v>14193.74</v>
      </c>
      <c r="G22" s="117">
        <f t="shared" si="3"/>
        <v>5747.15</v>
      </c>
      <c r="H22" s="117">
        <f t="shared" si="3"/>
        <v>14169.6</v>
      </c>
      <c r="I22" s="117">
        <f t="shared" si="3"/>
        <v>420.88</v>
      </c>
      <c r="J22" s="117">
        <f t="shared" si="3"/>
        <v>47.55</v>
      </c>
      <c r="K22" s="117">
        <f t="shared" si="3"/>
        <v>20.48</v>
      </c>
      <c r="L22" s="117">
        <f t="shared" si="3"/>
        <v>15.16</v>
      </c>
      <c r="M22" s="117">
        <f t="shared" si="3"/>
        <v>10.16</v>
      </c>
      <c r="N22" s="117">
        <f t="shared" si="3"/>
        <v>58364.12</v>
      </c>
      <c r="O22" s="118">
        <f t="shared" si="3"/>
        <v>1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N4"/>
    <mergeCell ref="A5:N5"/>
    <mergeCell ref="A7:A8"/>
    <mergeCell ref="B7:O7"/>
  </mergeCells>
  <printOptions horizontalCentered="1" verticalCentered="1"/>
  <pageMargins bottom="1.0" footer="0.0" header="0.0" left="0.75" right="0.75" top="1.0"/>
  <pageSetup scale="75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0.38"/>
    <col customWidth="1" min="2" max="2" width="5.75"/>
    <col customWidth="1" min="3" max="3" width="7.13"/>
    <col customWidth="1" min="4" max="4" width="9.25"/>
    <col customWidth="1" min="5" max="5" width="8.88"/>
    <col customWidth="1" min="6" max="6" width="9.25"/>
    <col customWidth="1" min="7" max="7" width="10.0"/>
    <col customWidth="1" min="8" max="8" width="10.38"/>
    <col customWidth="1" min="9" max="9" width="10.0"/>
    <col customWidth="1" min="10" max="10" width="9.25"/>
    <col customWidth="1" min="11" max="11" width="8.88"/>
    <col customWidth="1" min="12" max="12" width="9.25"/>
    <col customWidth="1" min="13" max="13" width="6.88"/>
    <col customWidth="1" min="14" max="14" width="10.88"/>
    <col customWidth="1" min="15" max="15" width="8.75"/>
    <col customWidth="1" min="16" max="26" width="10.63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148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2.75" customHeight="1">
      <c r="A5" s="3" t="s">
        <v>195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2.75" customHeight="1"/>
    <row r="7" ht="30.0" customHeight="1">
      <c r="A7" s="121" t="s">
        <v>167</v>
      </c>
      <c r="B7" s="122" t="s">
        <v>150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ht="30.0" customHeight="1">
      <c r="A8" s="125"/>
      <c r="B8" s="101" t="s">
        <v>154</v>
      </c>
      <c r="C8" s="101" t="s">
        <v>155</v>
      </c>
      <c r="D8" s="101" t="s">
        <v>156</v>
      </c>
      <c r="E8" s="101" t="s">
        <v>157</v>
      </c>
      <c r="F8" s="101" t="s">
        <v>158</v>
      </c>
      <c r="G8" s="101" t="s">
        <v>159</v>
      </c>
      <c r="H8" s="101" t="s">
        <v>161</v>
      </c>
      <c r="I8" s="101" t="s">
        <v>162</v>
      </c>
      <c r="J8" s="101" t="s">
        <v>163</v>
      </c>
      <c r="K8" s="101" t="s">
        <v>164</v>
      </c>
      <c r="L8" s="101" t="s">
        <v>165</v>
      </c>
      <c r="M8" s="101" t="s">
        <v>166</v>
      </c>
      <c r="N8" s="101" t="s">
        <v>8</v>
      </c>
      <c r="O8" s="102" t="s">
        <v>9</v>
      </c>
    </row>
    <row r="9" ht="30.0" customHeight="1">
      <c r="A9" s="126" t="s">
        <v>17</v>
      </c>
      <c r="B9" s="34">
        <v>0.0</v>
      </c>
      <c r="C9" s="34">
        <v>0.0</v>
      </c>
      <c r="D9" s="34">
        <v>6.48</v>
      </c>
      <c r="E9" s="34">
        <v>4.9</v>
      </c>
      <c r="F9" s="34">
        <v>44.9</v>
      </c>
      <c r="G9" s="34">
        <v>87.61</v>
      </c>
      <c r="H9" s="34">
        <v>220.43</v>
      </c>
      <c r="I9" s="34">
        <v>249.55</v>
      </c>
      <c r="J9" s="34">
        <v>261.2</v>
      </c>
      <c r="K9" s="34">
        <v>328.0</v>
      </c>
      <c r="L9" s="34">
        <v>0.0</v>
      </c>
      <c r="M9" s="34">
        <v>52.3</v>
      </c>
      <c r="N9" s="34">
        <f t="shared" ref="N9:N21" si="1">SUM(B9:M9)</f>
        <v>1255.37</v>
      </c>
      <c r="O9" s="114">
        <f t="shared" ref="O9:O21" si="2">+N9/$N$22</f>
        <v>0.0195471931</v>
      </c>
    </row>
    <row r="10" ht="30.0" customHeight="1">
      <c r="A10" s="127" t="s">
        <v>18</v>
      </c>
      <c r="B10" s="38">
        <v>0.0</v>
      </c>
      <c r="C10" s="38">
        <v>11.65</v>
      </c>
      <c r="D10" s="38">
        <v>584.99</v>
      </c>
      <c r="E10" s="38">
        <v>730.3</v>
      </c>
      <c r="F10" s="38">
        <v>624.82</v>
      </c>
      <c r="G10" s="38">
        <v>4064.56</v>
      </c>
      <c r="H10" s="38">
        <v>1501.73</v>
      </c>
      <c r="I10" s="38">
        <v>330.11</v>
      </c>
      <c r="J10" s="38">
        <v>110.37</v>
      </c>
      <c r="K10" s="38">
        <v>53.3</v>
      </c>
      <c r="L10" s="38">
        <v>283.67</v>
      </c>
      <c r="M10" s="38">
        <v>30.11</v>
      </c>
      <c r="N10" s="38">
        <f t="shared" si="1"/>
        <v>8325.61</v>
      </c>
      <c r="O10" s="115">
        <f t="shared" si="2"/>
        <v>0.1296369249</v>
      </c>
    </row>
    <row r="11" ht="30.0" customHeight="1">
      <c r="A11" s="127" t="s">
        <v>19</v>
      </c>
      <c r="B11" s="38">
        <v>0.0</v>
      </c>
      <c r="C11" s="38">
        <v>0.0</v>
      </c>
      <c r="D11" s="38">
        <v>0.8</v>
      </c>
      <c r="E11" s="38">
        <v>4.5</v>
      </c>
      <c r="F11" s="38">
        <v>47.6</v>
      </c>
      <c r="G11" s="38">
        <v>9.65</v>
      </c>
      <c r="H11" s="38">
        <v>101.93</v>
      </c>
      <c r="I11" s="38">
        <v>1366.5</v>
      </c>
      <c r="J11" s="38">
        <v>27.5</v>
      </c>
      <c r="K11" s="38">
        <v>295.3</v>
      </c>
      <c r="L11" s="38">
        <v>3.7</v>
      </c>
      <c r="M11" s="38">
        <v>0.0</v>
      </c>
      <c r="N11" s="38">
        <f t="shared" si="1"/>
        <v>1857.48</v>
      </c>
      <c r="O11" s="115">
        <f t="shared" si="2"/>
        <v>0.02892256486</v>
      </c>
    </row>
    <row r="12" ht="30.0" customHeight="1">
      <c r="A12" s="127" t="s">
        <v>20</v>
      </c>
      <c r="B12" s="38">
        <v>0.0</v>
      </c>
      <c r="C12" s="38">
        <v>8.21</v>
      </c>
      <c r="D12" s="38">
        <v>491.82</v>
      </c>
      <c r="E12" s="38">
        <v>294.31</v>
      </c>
      <c r="F12" s="38">
        <v>42.62</v>
      </c>
      <c r="G12" s="38">
        <v>185.11</v>
      </c>
      <c r="H12" s="38">
        <v>107.02</v>
      </c>
      <c r="I12" s="38">
        <v>239.84</v>
      </c>
      <c r="J12" s="38">
        <v>132.35</v>
      </c>
      <c r="K12" s="38">
        <v>106.69</v>
      </c>
      <c r="L12" s="38">
        <v>3123.04</v>
      </c>
      <c r="M12" s="38">
        <v>1.23</v>
      </c>
      <c r="N12" s="38">
        <f t="shared" si="1"/>
        <v>4732.24</v>
      </c>
      <c r="O12" s="115">
        <f t="shared" si="2"/>
        <v>0.07368505627</v>
      </c>
    </row>
    <row r="13" ht="30.0" customHeight="1">
      <c r="A13" s="127" t="s">
        <v>21</v>
      </c>
      <c r="B13" s="38">
        <v>0.0</v>
      </c>
      <c r="C13" s="38">
        <v>0.0</v>
      </c>
      <c r="D13" s="38">
        <v>0.0</v>
      </c>
      <c r="E13" s="38">
        <v>0.0</v>
      </c>
      <c r="F13" s="38">
        <v>0.0</v>
      </c>
      <c r="G13" s="38">
        <v>0.0</v>
      </c>
      <c r="H13" s="38">
        <v>19.01</v>
      </c>
      <c r="I13" s="38">
        <v>6.38</v>
      </c>
      <c r="J13" s="38">
        <v>0.35</v>
      </c>
      <c r="K13" s="38">
        <v>0.0</v>
      </c>
      <c r="L13" s="38">
        <v>0.0</v>
      </c>
      <c r="M13" s="38">
        <v>0.0</v>
      </c>
      <c r="N13" s="38">
        <f t="shared" si="1"/>
        <v>25.74</v>
      </c>
      <c r="O13" s="115">
        <f t="shared" si="2"/>
        <v>0.0004007939894</v>
      </c>
    </row>
    <row r="14" ht="30.0" customHeight="1">
      <c r="A14" s="127" t="s">
        <v>22</v>
      </c>
      <c r="B14" s="38">
        <v>0.0</v>
      </c>
      <c r="C14" s="38">
        <v>0.0</v>
      </c>
      <c r="D14" s="38">
        <v>3.76</v>
      </c>
      <c r="E14" s="38">
        <v>3.0</v>
      </c>
      <c r="F14" s="38">
        <v>0.0</v>
      </c>
      <c r="G14" s="38">
        <v>234.9</v>
      </c>
      <c r="H14" s="38">
        <v>1052.63</v>
      </c>
      <c r="I14" s="38">
        <v>59.7</v>
      </c>
      <c r="J14" s="38">
        <v>0.8</v>
      </c>
      <c r="K14" s="38">
        <v>3.5</v>
      </c>
      <c r="L14" s="38">
        <v>0.0</v>
      </c>
      <c r="M14" s="38">
        <v>0.0</v>
      </c>
      <c r="N14" s="38">
        <f t="shared" si="1"/>
        <v>1358.29</v>
      </c>
      <c r="O14" s="115">
        <f t="shared" si="2"/>
        <v>0.02114974623</v>
      </c>
    </row>
    <row r="15" ht="30.0" customHeight="1">
      <c r="A15" s="127" t="s">
        <v>23</v>
      </c>
      <c r="B15" s="38">
        <v>0.0</v>
      </c>
      <c r="C15" s="38">
        <v>8.0</v>
      </c>
      <c r="D15" s="38">
        <v>1841.27</v>
      </c>
      <c r="E15" s="38">
        <v>543.99</v>
      </c>
      <c r="F15" s="38">
        <v>280.96</v>
      </c>
      <c r="G15" s="38">
        <v>1465.99</v>
      </c>
      <c r="H15" s="38">
        <v>1116.47</v>
      </c>
      <c r="I15" s="38">
        <v>648.13</v>
      </c>
      <c r="J15" s="38">
        <v>599.0</v>
      </c>
      <c r="K15" s="38">
        <v>251.74</v>
      </c>
      <c r="L15" s="38">
        <v>55.2</v>
      </c>
      <c r="M15" s="38">
        <v>0.02</v>
      </c>
      <c r="N15" s="38">
        <f t="shared" si="1"/>
        <v>6810.77</v>
      </c>
      <c r="O15" s="115">
        <f t="shared" si="2"/>
        <v>0.1060495602</v>
      </c>
    </row>
    <row r="16" ht="30.0" customHeight="1">
      <c r="A16" s="127" t="s">
        <v>24</v>
      </c>
      <c r="B16" s="38">
        <v>0.0</v>
      </c>
      <c r="C16" s="38">
        <v>0.01</v>
      </c>
      <c r="D16" s="38">
        <v>9.9</v>
      </c>
      <c r="E16" s="38">
        <v>22.41</v>
      </c>
      <c r="F16" s="38">
        <v>72.1</v>
      </c>
      <c r="G16" s="38">
        <v>102.1</v>
      </c>
      <c r="H16" s="38">
        <v>117.41</v>
      </c>
      <c r="I16" s="38">
        <v>51.21</v>
      </c>
      <c r="J16" s="38">
        <v>0.9</v>
      </c>
      <c r="K16" s="38">
        <v>1.51</v>
      </c>
      <c r="L16" s="38">
        <v>1.0</v>
      </c>
      <c r="M16" s="38">
        <v>0.11</v>
      </c>
      <c r="N16" s="38">
        <f t="shared" si="1"/>
        <v>378.66</v>
      </c>
      <c r="O16" s="115">
        <f t="shared" si="2"/>
        <v>0.005896062627</v>
      </c>
    </row>
    <row r="17" ht="30.0" customHeight="1">
      <c r="A17" s="127" t="s">
        <v>25</v>
      </c>
      <c r="B17" s="38">
        <v>0.0</v>
      </c>
      <c r="C17" s="38">
        <v>9.0</v>
      </c>
      <c r="D17" s="38">
        <v>235.26</v>
      </c>
      <c r="E17" s="38">
        <v>2835.1</v>
      </c>
      <c r="F17" s="38">
        <v>1742.0</v>
      </c>
      <c r="G17" s="38">
        <v>249.06</v>
      </c>
      <c r="H17" s="38">
        <v>363.89</v>
      </c>
      <c r="I17" s="38">
        <v>29.76</v>
      </c>
      <c r="J17" s="38">
        <v>106.8</v>
      </c>
      <c r="K17" s="38">
        <v>17.8</v>
      </c>
      <c r="L17" s="38">
        <v>72.0</v>
      </c>
      <c r="M17" s="38">
        <v>0.0</v>
      </c>
      <c r="N17" s="38">
        <f t="shared" si="1"/>
        <v>5660.67</v>
      </c>
      <c r="O17" s="115">
        <f t="shared" si="2"/>
        <v>0.08814151173</v>
      </c>
    </row>
    <row r="18" ht="30.0" customHeight="1">
      <c r="A18" s="127" t="s">
        <v>26</v>
      </c>
      <c r="B18" s="38">
        <v>0.0</v>
      </c>
      <c r="C18" s="38">
        <v>0.0</v>
      </c>
      <c r="D18" s="38">
        <v>1.7</v>
      </c>
      <c r="E18" s="38">
        <v>73.52</v>
      </c>
      <c r="F18" s="38">
        <v>159.9</v>
      </c>
      <c r="G18" s="38">
        <v>10.5</v>
      </c>
      <c r="H18" s="38">
        <v>148.25</v>
      </c>
      <c r="I18" s="38">
        <v>7.94</v>
      </c>
      <c r="J18" s="38">
        <v>0.0</v>
      </c>
      <c r="K18" s="38">
        <v>0.1</v>
      </c>
      <c r="L18" s="38">
        <v>4.0</v>
      </c>
      <c r="M18" s="38">
        <v>0.02</v>
      </c>
      <c r="N18" s="38">
        <f t="shared" si="1"/>
        <v>405.93</v>
      </c>
      <c r="O18" s="115">
        <f t="shared" si="2"/>
        <v>0.006320680036</v>
      </c>
    </row>
    <row r="19" ht="30.0" customHeight="1">
      <c r="A19" s="127" t="s">
        <v>27</v>
      </c>
      <c r="B19" s="38">
        <v>0.0</v>
      </c>
      <c r="C19" s="38">
        <v>68.0</v>
      </c>
      <c r="D19" s="38">
        <v>507.1</v>
      </c>
      <c r="E19" s="38">
        <v>99.46</v>
      </c>
      <c r="F19" s="38">
        <v>1006.46</v>
      </c>
      <c r="G19" s="38">
        <v>3634.26</v>
      </c>
      <c r="H19" s="38">
        <v>7570.240000000036</v>
      </c>
      <c r="I19" s="38">
        <v>8479.03</v>
      </c>
      <c r="J19" s="38">
        <v>21.3</v>
      </c>
      <c r="K19" s="38">
        <v>84.87</v>
      </c>
      <c r="L19" s="38">
        <v>0.0</v>
      </c>
      <c r="M19" s="38">
        <v>0.0</v>
      </c>
      <c r="N19" s="38">
        <f t="shared" si="1"/>
        <v>21470.72</v>
      </c>
      <c r="O19" s="115">
        <f t="shared" si="2"/>
        <v>0.3343176194</v>
      </c>
    </row>
    <row r="20" ht="30.0" customHeight="1">
      <c r="A20" s="127" t="s">
        <v>28</v>
      </c>
      <c r="B20" s="38">
        <v>0.0</v>
      </c>
      <c r="C20" s="38">
        <v>0.0</v>
      </c>
      <c r="D20" s="38">
        <v>0.0</v>
      </c>
      <c r="E20" s="38">
        <v>0.0</v>
      </c>
      <c r="F20" s="38">
        <v>0.0</v>
      </c>
      <c r="G20" s="38">
        <v>0.0</v>
      </c>
      <c r="H20" s="38">
        <v>571.58</v>
      </c>
      <c r="I20" s="38">
        <v>2.79</v>
      </c>
      <c r="J20" s="38">
        <v>0.0</v>
      </c>
      <c r="K20" s="38">
        <v>0.0</v>
      </c>
      <c r="L20" s="38">
        <v>0.0</v>
      </c>
      <c r="M20" s="38">
        <v>0.0</v>
      </c>
      <c r="N20" s="38">
        <f t="shared" si="1"/>
        <v>574.37</v>
      </c>
      <c r="O20" s="115">
        <f t="shared" si="2"/>
        <v>0.008943436041</v>
      </c>
    </row>
    <row r="21" ht="30.0" customHeight="1">
      <c r="A21" s="128" t="s">
        <v>29</v>
      </c>
      <c r="B21" s="43">
        <v>0.0</v>
      </c>
      <c r="C21" s="43">
        <v>83.29</v>
      </c>
      <c r="D21" s="43">
        <v>775.06</v>
      </c>
      <c r="E21" s="43">
        <v>0.0</v>
      </c>
      <c r="F21" s="43">
        <v>280.85</v>
      </c>
      <c r="G21" s="43">
        <v>1600.33</v>
      </c>
      <c r="H21" s="43">
        <v>8132.84</v>
      </c>
      <c r="I21" s="43">
        <v>64.51</v>
      </c>
      <c r="J21" s="43">
        <v>0.0</v>
      </c>
      <c r="K21" s="43">
        <v>429.36</v>
      </c>
      <c r="L21" s="43">
        <v>0.2</v>
      </c>
      <c r="M21" s="43">
        <v>0.23</v>
      </c>
      <c r="N21" s="43">
        <f t="shared" si="1"/>
        <v>11366.67</v>
      </c>
      <c r="O21" s="116">
        <f t="shared" si="2"/>
        <v>0.1769888506</v>
      </c>
    </row>
    <row r="22" ht="30.0" customHeight="1">
      <c r="A22" s="90" t="s">
        <v>169</v>
      </c>
      <c r="B22" s="117">
        <f t="shared" ref="B22:O22" si="3">SUM(B9:B21)</f>
        <v>0</v>
      </c>
      <c r="C22" s="117">
        <f t="shared" si="3"/>
        <v>188.16</v>
      </c>
      <c r="D22" s="117">
        <f t="shared" si="3"/>
        <v>4458.14</v>
      </c>
      <c r="E22" s="117">
        <f t="shared" si="3"/>
        <v>4611.49</v>
      </c>
      <c r="F22" s="117">
        <f t="shared" si="3"/>
        <v>4302.21</v>
      </c>
      <c r="G22" s="117">
        <f t="shared" si="3"/>
        <v>11644.07</v>
      </c>
      <c r="H22" s="117">
        <f t="shared" si="3"/>
        <v>21023.43</v>
      </c>
      <c r="I22" s="117">
        <f t="shared" si="3"/>
        <v>11535.45</v>
      </c>
      <c r="J22" s="117">
        <f t="shared" si="3"/>
        <v>1260.57</v>
      </c>
      <c r="K22" s="117">
        <f t="shared" si="3"/>
        <v>1572.17</v>
      </c>
      <c r="L22" s="117">
        <f t="shared" si="3"/>
        <v>3542.81</v>
      </c>
      <c r="M22" s="117">
        <f t="shared" si="3"/>
        <v>84.02</v>
      </c>
      <c r="N22" s="117">
        <f t="shared" si="3"/>
        <v>64222.52</v>
      </c>
      <c r="O22" s="118">
        <f t="shared" si="3"/>
        <v>1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N4"/>
    <mergeCell ref="A5:N5"/>
    <mergeCell ref="A7:A8"/>
    <mergeCell ref="B7:O7"/>
  </mergeCells>
  <printOptions horizontalCentered="1" verticalCentered="1"/>
  <pageMargins bottom="1.0" footer="0.0" header="0.0" left="0.75" right="0.75" top="1.0"/>
  <pageSetup scale="75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0.38"/>
    <col customWidth="1" min="2" max="2" width="5.75"/>
    <col customWidth="1" min="3" max="3" width="7.63"/>
    <col customWidth="1" min="4" max="4" width="9.75"/>
    <col customWidth="1" min="5" max="5" width="7.13"/>
    <col customWidth="1" min="6" max="9" width="9.25"/>
    <col customWidth="1" min="10" max="10" width="8.0"/>
    <col customWidth="1" min="11" max="11" width="9.75"/>
    <col customWidth="1" min="12" max="12" width="7.63"/>
    <col customWidth="1" min="13" max="13" width="8.0"/>
    <col customWidth="1" min="14" max="14" width="10.38"/>
    <col customWidth="1" min="15" max="15" width="8.75"/>
    <col customWidth="1" min="16" max="26" width="10.63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148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2.75" customHeight="1">
      <c r="A5" s="3" t="s">
        <v>196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2.75" customHeight="1"/>
    <row r="7" ht="30.0" customHeight="1">
      <c r="A7" s="121" t="s">
        <v>167</v>
      </c>
      <c r="B7" s="122" t="s">
        <v>150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ht="30.0" customHeight="1">
      <c r="A8" s="125"/>
      <c r="B8" s="101" t="s">
        <v>154</v>
      </c>
      <c r="C8" s="101" t="s">
        <v>155</v>
      </c>
      <c r="D8" s="101" t="s">
        <v>156</v>
      </c>
      <c r="E8" s="101" t="s">
        <v>157</v>
      </c>
      <c r="F8" s="101" t="s">
        <v>158</v>
      </c>
      <c r="G8" s="101" t="s">
        <v>159</v>
      </c>
      <c r="H8" s="101" t="s">
        <v>161</v>
      </c>
      <c r="I8" s="101" t="s">
        <v>162</v>
      </c>
      <c r="J8" s="101" t="s">
        <v>163</v>
      </c>
      <c r="K8" s="101" t="s">
        <v>164</v>
      </c>
      <c r="L8" s="101" t="s">
        <v>165</v>
      </c>
      <c r="M8" s="101" t="s">
        <v>166</v>
      </c>
      <c r="N8" s="101" t="s">
        <v>8</v>
      </c>
      <c r="O8" s="102" t="s">
        <v>9</v>
      </c>
    </row>
    <row r="9" ht="30.0" customHeight="1">
      <c r="A9" s="126" t="s">
        <v>17</v>
      </c>
      <c r="B9" s="34">
        <v>0.0</v>
      </c>
      <c r="C9" s="34">
        <v>1.5</v>
      </c>
      <c r="D9" s="34">
        <v>29.83</v>
      </c>
      <c r="E9" s="34">
        <v>0.1</v>
      </c>
      <c r="F9" s="34">
        <v>6.26</v>
      </c>
      <c r="G9" s="34">
        <v>242.7</v>
      </c>
      <c r="H9" s="34">
        <v>277.92</v>
      </c>
      <c r="I9" s="34">
        <v>260.23</v>
      </c>
      <c r="J9" s="34">
        <v>27.57</v>
      </c>
      <c r="K9" s="34">
        <v>267.45</v>
      </c>
      <c r="L9" s="34">
        <v>5.01</v>
      </c>
      <c r="M9" s="34">
        <v>0.0</v>
      </c>
      <c r="N9" s="34">
        <f t="shared" ref="N9:N21" si="1">SUM(B9:M9)</f>
        <v>1118.57</v>
      </c>
      <c r="O9" s="114">
        <f t="shared" ref="O9:O21" si="2">+N9/$N$22</f>
        <v>0.0266094245</v>
      </c>
    </row>
    <row r="10" ht="30.0" customHeight="1">
      <c r="A10" s="127" t="s">
        <v>18</v>
      </c>
      <c r="B10" s="38">
        <v>0.0</v>
      </c>
      <c r="C10" s="38">
        <v>29.71</v>
      </c>
      <c r="D10" s="38">
        <v>84.03</v>
      </c>
      <c r="E10" s="38">
        <v>91.5</v>
      </c>
      <c r="F10" s="38">
        <v>3704.5</v>
      </c>
      <c r="G10" s="38">
        <v>78.11</v>
      </c>
      <c r="H10" s="38">
        <v>1657.61</v>
      </c>
      <c r="I10" s="38">
        <v>835.15</v>
      </c>
      <c r="J10" s="38">
        <v>1.9</v>
      </c>
      <c r="K10" s="38">
        <v>1900.78</v>
      </c>
      <c r="L10" s="38">
        <v>198.11</v>
      </c>
      <c r="M10" s="38">
        <v>0.0</v>
      </c>
      <c r="N10" s="38">
        <f t="shared" si="1"/>
        <v>8581.4</v>
      </c>
      <c r="O10" s="115">
        <f t="shared" si="2"/>
        <v>0.2041411046</v>
      </c>
    </row>
    <row r="11" ht="30.0" customHeight="1">
      <c r="A11" s="127" t="s">
        <v>19</v>
      </c>
      <c r="B11" s="38">
        <v>0.0</v>
      </c>
      <c r="C11" s="38">
        <v>0.0</v>
      </c>
      <c r="D11" s="38">
        <v>60.0</v>
      </c>
      <c r="E11" s="38">
        <v>2.2</v>
      </c>
      <c r="F11" s="38">
        <v>0.0</v>
      </c>
      <c r="G11" s="38">
        <v>40.5</v>
      </c>
      <c r="H11" s="38">
        <v>132.65</v>
      </c>
      <c r="I11" s="38">
        <v>22.25</v>
      </c>
      <c r="J11" s="38">
        <v>8.9</v>
      </c>
      <c r="K11" s="38">
        <v>871.36</v>
      </c>
      <c r="L11" s="38">
        <v>0.0</v>
      </c>
      <c r="M11" s="38">
        <v>4.0</v>
      </c>
      <c r="N11" s="38">
        <f t="shared" si="1"/>
        <v>1141.86</v>
      </c>
      <c r="O11" s="115">
        <f t="shared" si="2"/>
        <v>0.02716346537</v>
      </c>
    </row>
    <row r="12" ht="30.0" customHeight="1">
      <c r="A12" s="127" t="s">
        <v>20</v>
      </c>
      <c r="B12" s="38">
        <v>0.0</v>
      </c>
      <c r="C12" s="38">
        <v>35.98</v>
      </c>
      <c r="D12" s="38">
        <v>139.35</v>
      </c>
      <c r="E12" s="38">
        <v>57.41</v>
      </c>
      <c r="F12" s="38">
        <v>323.7</v>
      </c>
      <c r="G12" s="38">
        <v>73.05</v>
      </c>
      <c r="H12" s="38">
        <v>224.35</v>
      </c>
      <c r="I12" s="38">
        <v>163.33</v>
      </c>
      <c r="J12" s="38">
        <v>99.77</v>
      </c>
      <c r="K12" s="38">
        <v>379.25</v>
      </c>
      <c r="L12" s="38">
        <v>11.77</v>
      </c>
      <c r="M12" s="38">
        <v>250.27</v>
      </c>
      <c r="N12" s="38">
        <f t="shared" si="1"/>
        <v>1758.23</v>
      </c>
      <c r="O12" s="115">
        <f t="shared" si="2"/>
        <v>0.04182616058</v>
      </c>
    </row>
    <row r="13" ht="30.0" customHeight="1">
      <c r="A13" s="127" t="s">
        <v>21</v>
      </c>
      <c r="B13" s="38">
        <v>0.0</v>
      </c>
      <c r="C13" s="38">
        <v>0.0</v>
      </c>
      <c r="D13" s="38">
        <v>0.0</v>
      </c>
      <c r="E13" s="38">
        <v>2.0</v>
      </c>
      <c r="F13" s="38">
        <v>0.0</v>
      </c>
      <c r="G13" s="38">
        <v>1.6</v>
      </c>
      <c r="H13" s="38">
        <v>16.83</v>
      </c>
      <c r="I13" s="38">
        <v>2.78</v>
      </c>
      <c r="J13" s="38">
        <v>0.0</v>
      </c>
      <c r="K13" s="38">
        <v>0.0</v>
      </c>
      <c r="L13" s="38">
        <v>0.0</v>
      </c>
      <c r="M13" s="38">
        <v>0.0</v>
      </c>
      <c r="N13" s="38">
        <f t="shared" si="1"/>
        <v>23.21</v>
      </c>
      <c r="O13" s="115">
        <f t="shared" si="2"/>
        <v>0.0005521377675</v>
      </c>
    </row>
    <row r="14" ht="30.0" customHeight="1">
      <c r="A14" s="127" t="s">
        <v>22</v>
      </c>
      <c r="B14" s="38">
        <v>0.0</v>
      </c>
      <c r="C14" s="38">
        <v>0.0</v>
      </c>
      <c r="D14" s="38">
        <v>3.6</v>
      </c>
      <c r="E14" s="38">
        <v>0.8</v>
      </c>
      <c r="F14" s="38">
        <v>0.05</v>
      </c>
      <c r="G14" s="38">
        <v>43.52</v>
      </c>
      <c r="H14" s="38">
        <v>79.2</v>
      </c>
      <c r="I14" s="38">
        <v>155.68</v>
      </c>
      <c r="J14" s="38">
        <v>0.0</v>
      </c>
      <c r="K14" s="38">
        <v>10.7</v>
      </c>
      <c r="L14" s="38">
        <v>0.0</v>
      </c>
      <c r="M14" s="38">
        <v>0.01</v>
      </c>
      <c r="N14" s="38">
        <f t="shared" si="1"/>
        <v>293.56</v>
      </c>
      <c r="O14" s="115">
        <f t="shared" si="2"/>
        <v>0.006983436581</v>
      </c>
    </row>
    <row r="15" ht="30.0" customHeight="1">
      <c r="A15" s="127" t="s">
        <v>23</v>
      </c>
      <c r="B15" s="38">
        <v>0.0</v>
      </c>
      <c r="C15" s="38">
        <v>46.83</v>
      </c>
      <c r="D15" s="38">
        <v>544.16</v>
      </c>
      <c r="E15" s="38">
        <v>303.43</v>
      </c>
      <c r="F15" s="38">
        <v>821.55</v>
      </c>
      <c r="G15" s="38">
        <v>989.26</v>
      </c>
      <c r="H15" s="38">
        <v>1860.1299999999906</v>
      </c>
      <c r="I15" s="38">
        <v>1362.99</v>
      </c>
      <c r="J15" s="38">
        <v>188.46</v>
      </c>
      <c r="K15" s="38">
        <v>1544.06</v>
      </c>
      <c r="L15" s="38">
        <v>306.53</v>
      </c>
      <c r="M15" s="38">
        <v>0.2</v>
      </c>
      <c r="N15" s="38">
        <f t="shared" si="1"/>
        <v>7967.6</v>
      </c>
      <c r="O15" s="115">
        <f t="shared" si="2"/>
        <v>0.1895395466</v>
      </c>
    </row>
    <row r="16" ht="30.0" customHeight="1">
      <c r="A16" s="127" t="s">
        <v>24</v>
      </c>
      <c r="B16" s="38">
        <v>0.0</v>
      </c>
      <c r="C16" s="38">
        <v>0.0</v>
      </c>
      <c r="D16" s="38">
        <v>20.68</v>
      </c>
      <c r="E16" s="38">
        <v>5.8</v>
      </c>
      <c r="F16" s="38">
        <v>8.7</v>
      </c>
      <c r="G16" s="38">
        <v>40.48</v>
      </c>
      <c r="H16" s="38">
        <v>65.01</v>
      </c>
      <c r="I16" s="38">
        <v>67.59</v>
      </c>
      <c r="J16" s="38">
        <v>18.35</v>
      </c>
      <c r="K16" s="38">
        <v>67.3</v>
      </c>
      <c r="L16" s="38">
        <v>0.0</v>
      </c>
      <c r="M16" s="38">
        <v>1.5</v>
      </c>
      <c r="N16" s="38">
        <f t="shared" si="1"/>
        <v>295.41</v>
      </c>
      <c r="O16" s="115">
        <f t="shared" si="2"/>
        <v>0.007027445838</v>
      </c>
    </row>
    <row r="17" ht="30.0" customHeight="1">
      <c r="A17" s="127" t="s">
        <v>25</v>
      </c>
      <c r="B17" s="38">
        <v>0.0</v>
      </c>
      <c r="C17" s="38">
        <v>0.0</v>
      </c>
      <c r="D17" s="38">
        <v>23.08</v>
      </c>
      <c r="E17" s="38">
        <v>0.0</v>
      </c>
      <c r="F17" s="38">
        <v>26.3</v>
      </c>
      <c r="G17" s="38">
        <v>172.3</v>
      </c>
      <c r="H17" s="38">
        <v>608.59</v>
      </c>
      <c r="I17" s="38">
        <v>69.4</v>
      </c>
      <c r="J17" s="38">
        <v>305.1</v>
      </c>
      <c r="K17" s="38">
        <v>125.71</v>
      </c>
      <c r="L17" s="38">
        <v>0.0</v>
      </c>
      <c r="M17" s="38">
        <v>0.0</v>
      </c>
      <c r="N17" s="38">
        <f t="shared" si="1"/>
        <v>1330.48</v>
      </c>
      <c r="O17" s="115">
        <f t="shared" si="2"/>
        <v>0.03165050655</v>
      </c>
    </row>
    <row r="18" ht="30.0" customHeight="1">
      <c r="A18" s="127" t="s">
        <v>26</v>
      </c>
      <c r="B18" s="38">
        <v>0.0</v>
      </c>
      <c r="C18" s="38">
        <v>0.5</v>
      </c>
      <c r="D18" s="38">
        <v>71.04</v>
      </c>
      <c r="E18" s="38">
        <v>15.81</v>
      </c>
      <c r="F18" s="38">
        <v>163.5</v>
      </c>
      <c r="G18" s="38">
        <v>164.54</v>
      </c>
      <c r="H18" s="38">
        <v>221.87</v>
      </c>
      <c r="I18" s="38">
        <v>4.05</v>
      </c>
      <c r="J18" s="38">
        <v>0.03</v>
      </c>
      <c r="K18" s="38">
        <v>147.35</v>
      </c>
      <c r="L18" s="38">
        <v>3.75</v>
      </c>
      <c r="M18" s="38">
        <v>46.0</v>
      </c>
      <c r="N18" s="38">
        <f t="shared" si="1"/>
        <v>838.44</v>
      </c>
      <c r="O18" s="115">
        <f t="shared" si="2"/>
        <v>0.01994547134</v>
      </c>
    </row>
    <row r="19" ht="30.0" customHeight="1">
      <c r="A19" s="127" t="s">
        <v>27</v>
      </c>
      <c r="B19" s="38">
        <v>0.0</v>
      </c>
      <c r="C19" s="38">
        <v>11.0</v>
      </c>
      <c r="D19" s="38">
        <v>4624.45</v>
      </c>
      <c r="E19" s="38">
        <v>22.29</v>
      </c>
      <c r="F19" s="38">
        <v>1518.95</v>
      </c>
      <c r="G19" s="38">
        <v>614.53</v>
      </c>
      <c r="H19" s="38">
        <v>1965.44</v>
      </c>
      <c r="I19" s="38">
        <v>4446.97</v>
      </c>
      <c r="J19" s="38">
        <v>26.51</v>
      </c>
      <c r="K19" s="38">
        <v>2083.36</v>
      </c>
      <c r="L19" s="38">
        <v>0.05</v>
      </c>
      <c r="M19" s="38">
        <v>0.0</v>
      </c>
      <c r="N19" s="38">
        <f t="shared" si="1"/>
        <v>15313.55</v>
      </c>
      <c r="O19" s="115">
        <f t="shared" si="2"/>
        <v>0.3642907932</v>
      </c>
    </row>
    <row r="20" ht="30.0" customHeight="1">
      <c r="A20" s="127" t="s">
        <v>28</v>
      </c>
      <c r="B20" s="38">
        <v>0.0</v>
      </c>
      <c r="C20" s="38">
        <v>0.0</v>
      </c>
      <c r="D20" s="38">
        <v>0.0</v>
      </c>
      <c r="E20" s="38">
        <v>0.0</v>
      </c>
      <c r="F20" s="38">
        <v>0.1</v>
      </c>
      <c r="G20" s="38">
        <v>0.5</v>
      </c>
      <c r="H20" s="38">
        <v>71.36</v>
      </c>
      <c r="I20" s="38">
        <v>13.27</v>
      </c>
      <c r="J20" s="38">
        <v>0.0</v>
      </c>
      <c r="K20" s="38">
        <v>0.0</v>
      </c>
      <c r="L20" s="38">
        <v>0.0</v>
      </c>
      <c r="M20" s="38">
        <v>0.0</v>
      </c>
      <c r="N20" s="38">
        <f t="shared" si="1"/>
        <v>85.23</v>
      </c>
      <c r="O20" s="115">
        <f t="shared" si="2"/>
        <v>0.002027518394</v>
      </c>
    </row>
    <row r="21" ht="30.0" customHeight="1">
      <c r="A21" s="128" t="s">
        <v>29</v>
      </c>
      <c r="B21" s="43">
        <v>0.0</v>
      </c>
      <c r="C21" s="43">
        <v>18.38</v>
      </c>
      <c r="D21" s="43">
        <v>30.03</v>
      </c>
      <c r="E21" s="43">
        <v>0.0</v>
      </c>
      <c r="F21" s="43">
        <v>0.0</v>
      </c>
      <c r="G21" s="43">
        <v>266.09</v>
      </c>
      <c r="H21" s="43">
        <v>2407.72</v>
      </c>
      <c r="I21" s="43">
        <v>219.74</v>
      </c>
      <c r="J21" s="43">
        <v>0.0</v>
      </c>
      <c r="K21" s="43">
        <v>331.1</v>
      </c>
      <c r="L21" s="43">
        <v>0.0</v>
      </c>
      <c r="M21" s="43">
        <v>16.01</v>
      </c>
      <c r="N21" s="43">
        <f t="shared" si="1"/>
        <v>3289.07</v>
      </c>
      <c r="O21" s="116">
        <f t="shared" si="2"/>
        <v>0.07824298867</v>
      </c>
    </row>
    <row r="22" ht="30.0" customHeight="1">
      <c r="A22" s="90" t="s">
        <v>169</v>
      </c>
      <c r="B22" s="117">
        <f t="shared" ref="B22:O22" si="3">SUM(B9:B21)</f>
        <v>0</v>
      </c>
      <c r="C22" s="117">
        <f t="shared" si="3"/>
        <v>143.9</v>
      </c>
      <c r="D22" s="117">
        <f t="shared" si="3"/>
        <v>5630.25</v>
      </c>
      <c r="E22" s="117">
        <f t="shared" si="3"/>
        <v>501.34</v>
      </c>
      <c r="F22" s="117">
        <f t="shared" si="3"/>
        <v>6573.61</v>
      </c>
      <c r="G22" s="117">
        <f t="shared" si="3"/>
        <v>2727.18</v>
      </c>
      <c r="H22" s="117">
        <f t="shared" si="3"/>
        <v>9588.68</v>
      </c>
      <c r="I22" s="117">
        <f t="shared" si="3"/>
        <v>7623.43</v>
      </c>
      <c r="J22" s="117">
        <f t="shared" si="3"/>
        <v>676.59</v>
      </c>
      <c r="K22" s="117">
        <f t="shared" si="3"/>
        <v>7728.42</v>
      </c>
      <c r="L22" s="117">
        <f t="shared" si="3"/>
        <v>525.22</v>
      </c>
      <c r="M22" s="117">
        <f t="shared" si="3"/>
        <v>317.99</v>
      </c>
      <c r="N22" s="117">
        <f t="shared" si="3"/>
        <v>42036.61</v>
      </c>
      <c r="O22" s="118">
        <f t="shared" si="3"/>
        <v>1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N4"/>
    <mergeCell ref="A5:N5"/>
    <mergeCell ref="A7:A8"/>
    <mergeCell ref="B7:O7"/>
  </mergeCells>
  <printOptions horizontalCentered="1" verticalCentered="1"/>
  <pageMargins bottom="1.0" footer="0.0" header="0.0" left="0.75" right="0.75" top="1.0"/>
  <pageSetup scale="75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0.38"/>
    <col customWidth="1" min="2" max="2" width="5.75"/>
    <col customWidth="1" min="3" max="3" width="7.63"/>
    <col customWidth="1" min="4" max="5" width="9.25"/>
    <col customWidth="1" min="6" max="6" width="9.75"/>
    <col customWidth="1" min="7" max="7" width="8.88"/>
    <col customWidth="1" min="8" max="8" width="10.88"/>
    <col customWidth="1" min="9" max="9" width="9.25"/>
    <col customWidth="1" min="10" max="10" width="6.38"/>
    <col customWidth="1" min="11" max="12" width="8.0"/>
    <col customWidth="1" min="13" max="13" width="6.88"/>
    <col customWidth="1" min="14" max="14" width="10.38"/>
    <col customWidth="1" min="15" max="15" width="8.75"/>
    <col customWidth="1" min="16" max="16" width="9.88"/>
    <col customWidth="1" min="17" max="27" width="10.63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148</v>
      </c>
      <c r="P4" s="3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2.75" customHeight="1">
      <c r="A5" s="3" t="s">
        <v>197</v>
      </c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2.75" customHeight="1"/>
    <row r="7" ht="30.0" customHeight="1">
      <c r="A7" s="121" t="s">
        <v>198</v>
      </c>
      <c r="B7" s="122" t="s">
        <v>150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ht="30.0" customHeight="1">
      <c r="A8" s="125"/>
      <c r="B8" s="101" t="s">
        <v>154</v>
      </c>
      <c r="C8" s="101" t="s">
        <v>155</v>
      </c>
      <c r="D8" s="101" t="s">
        <v>156</v>
      </c>
      <c r="E8" s="101" t="s">
        <v>157</v>
      </c>
      <c r="F8" s="101" t="s">
        <v>158</v>
      </c>
      <c r="G8" s="101" t="s">
        <v>159</v>
      </c>
      <c r="H8" s="101" t="s">
        <v>161</v>
      </c>
      <c r="I8" s="101" t="s">
        <v>162</v>
      </c>
      <c r="J8" s="101" t="s">
        <v>163</v>
      </c>
      <c r="K8" s="101" t="s">
        <v>164</v>
      </c>
      <c r="L8" s="101" t="s">
        <v>165</v>
      </c>
      <c r="M8" s="101" t="s">
        <v>166</v>
      </c>
      <c r="N8" s="101" t="s">
        <v>8</v>
      </c>
      <c r="O8" s="102" t="s">
        <v>9</v>
      </c>
    </row>
    <row r="9" ht="30.0" customHeight="1">
      <c r="A9" s="126" t="s">
        <v>17</v>
      </c>
      <c r="B9" s="34">
        <v>0.0</v>
      </c>
      <c r="C9" s="34">
        <v>0.0</v>
      </c>
      <c r="D9" s="34">
        <v>5.92</v>
      </c>
      <c r="E9" s="34">
        <v>4.9</v>
      </c>
      <c r="F9" s="34">
        <v>288.45</v>
      </c>
      <c r="G9" s="34">
        <v>20.16</v>
      </c>
      <c r="H9" s="34">
        <v>1918.49</v>
      </c>
      <c r="I9" s="34">
        <v>116.3</v>
      </c>
      <c r="J9" s="34">
        <v>7.6</v>
      </c>
      <c r="K9" s="34">
        <v>45.51</v>
      </c>
      <c r="L9" s="34">
        <v>0.5</v>
      </c>
      <c r="M9" s="34">
        <v>1.5</v>
      </c>
      <c r="N9" s="34">
        <f t="shared" ref="N9:N21" si="1">SUM(B9:M9)</f>
        <v>2409.33</v>
      </c>
      <c r="O9" s="114">
        <f t="shared" ref="O9:O21" si="2">+N9/$N$22</f>
        <v>0.05553486185</v>
      </c>
    </row>
    <row r="10" ht="30.0" customHeight="1">
      <c r="A10" s="127" t="s">
        <v>18</v>
      </c>
      <c r="B10" s="38">
        <v>0.0</v>
      </c>
      <c r="C10" s="38">
        <v>74.5</v>
      </c>
      <c r="D10" s="38">
        <v>27.91</v>
      </c>
      <c r="E10" s="38">
        <v>11.41</v>
      </c>
      <c r="F10" s="38">
        <v>624.0</v>
      </c>
      <c r="G10" s="38">
        <v>50.73</v>
      </c>
      <c r="H10" s="38">
        <v>46.61</v>
      </c>
      <c r="I10" s="38">
        <v>282.28</v>
      </c>
      <c r="J10" s="38">
        <v>1.35</v>
      </c>
      <c r="K10" s="38">
        <v>146.26</v>
      </c>
      <c r="L10" s="38">
        <v>17.07</v>
      </c>
      <c r="M10" s="38">
        <v>12.76</v>
      </c>
      <c r="N10" s="38">
        <f t="shared" si="1"/>
        <v>1294.88</v>
      </c>
      <c r="O10" s="115">
        <f t="shared" si="2"/>
        <v>0.02984687939</v>
      </c>
    </row>
    <row r="11" ht="30.0" customHeight="1">
      <c r="A11" s="127" t="s">
        <v>19</v>
      </c>
      <c r="B11" s="38">
        <v>0.0</v>
      </c>
      <c r="C11" s="38">
        <v>0.0</v>
      </c>
      <c r="D11" s="38">
        <v>2.0</v>
      </c>
      <c r="E11" s="38">
        <v>0.2</v>
      </c>
      <c r="F11" s="38">
        <v>0.0</v>
      </c>
      <c r="G11" s="38">
        <v>6.06</v>
      </c>
      <c r="H11" s="38">
        <v>60.76</v>
      </c>
      <c r="I11" s="38">
        <v>12.38</v>
      </c>
      <c r="J11" s="38">
        <v>6.52</v>
      </c>
      <c r="K11" s="38">
        <v>6.0</v>
      </c>
      <c r="L11" s="38">
        <v>0.0</v>
      </c>
      <c r="M11" s="38">
        <v>0.0</v>
      </c>
      <c r="N11" s="38">
        <f t="shared" si="1"/>
        <v>93.92</v>
      </c>
      <c r="O11" s="115">
        <f t="shared" si="2"/>
        <v>0.002164848412</v>
      </c>
    </row>
    <row r="12" ht="30.0" customHeight="1">
      <c r="A12" s="127" t="s">
        <v>20</v>
      </c>
      <c r="B12" s="38">
        <v>0.0</v>
      </c>
      <c r="C12" s="38">
        <v>19.8</v>
      </c>
      <c r="D12" s="38">
        <v>162.73</v>
      </c>
      <c r="E12" s="38">
        <v>120.63</v>
      </c>
      <c r="F12" s="38">
        <v>292.53</v>
      </c>
      <c r="G12" s="38">
        <v>79.57</v>
      </c>
      <c r="H12" s="38">
        <v>38.23</v>
      </c>
      <c r="I12" s="38">
        <v>72.24</v>
      </c>
      <c r="J12" s="38">
        <v>11.72</v>
      </c>
      <c r="K12" s="38">
        <v>73.33</v>
      </c>
      <c r="L12" s="38">
        <v>0.5</v>
      </c>
      <c r="M12" s="38">
        <v>0.0</v>
      </c>
      <c r="N12" s="38">
        <f t="shared" si="1"/>
        <v>871.28</v>
      </c>
      <c r="O12" s="115">
        <f t="shared" si="2"/>
        <v>0.02008293361</v>
      </c>
    </row>
    <row r="13" ht="30.0" customHeight="1">
      <c r="A13" s="127" t="s">
        <v>21</v>
      </c>
      <c r="B13" s="38">
        <v>0.0</v>
      </c>
      <c r="C13" s="38">
        <v>0.0</v>
      </c>
      <c r="D13" s="38">
        <v>0.0</v>
      </c>
      <c r="E13" s="38">
        <v>1.81</v>
      </c>
      <c r="F13" s="38">
        <v>0.0</v>
      </c>
      <c r="G13" s="38">
        <v>1.8</v>
      </c>
      <c r="H13" s="38">
        <v>9.67</v>
      </c>
      <c r="I13" s="38">
        <v>3.02</v>
      </c>
      <c r="J13" s="38">
        <v>0.0</v>
      </c>
      <c r="K13" s="38">
        <v>0.0</v>
      </c>
      <c r="L13" s="38">
        <v>0.0</v>
      </c>
      <c r="M13" s="38">
        <v>0.0</v>
      </c>
      <c r="N13" s="38">
        <f t="shared" si="1"/>
        <v>16.3</v>
      </c>
      <c r="O13" s="115">
        <f t="shared" si="2"/>
        <v>0.0003757136831</v>
      </c>
    </row>
    <row r="14" ht="30.0" customHeight="1">
      <c r="A14" s="127" t="s">
        <v>22</v>
      </c>
      <c r="B14" s="38">
        <v>0.0</v>
      </c>
      <c r="C14" s="38">
        <v>0.0</v>
      </c>
      <c r="D14" s="38">
        <v>0.18</v>
      </c>
      <c r="E14" s="38">
        <v>5.3</v>
      </c>
      <c r="F14" s="38">
        <v>0.1</v>
      </c>
      <c r="G14" s="38">
        <v>0.01</v>
      </c>
      <c r="H14" s="38">
        <v>11.68</v>
      </c>
      <c r="I14" s="38">
        <v>12.61</v>
      </c>
      <c r="J14" s="38">
        <v>0.0</v>
      </c>
      <c r="K14" s="38">
        <v>0.4</v>
      </c>
      <c r="L14" s="38">
        <v>0.0</v>
      </c>
      <c r="M14" s="38">
        <v>0.0</v>
      </c>
      <c r="N14" s="38">
        <f t="shared" si="1"/>
        <v>30.28</v>
      </c>
      <c r="O14" s="115">
        <f t="shared" si="2"/>
        <v>0.0006979515537</v>
      </c>
    </row>
    <row r="15" ht="30.0" customHeight="1">
      <c r="A15" s="127" t="s">
        <v>23</v>
      </c>
      <c r="B15" s="38">
        <v>0.0</v>
      </c>
      <c r="C15" s="38">
        <v>61.0</v>
      </c>
      <c r="D15" s="38">
        <v>1263.29</v>
      </c>
      <c r="E15" s="38">
        <v>831.550000000001</v>
      </c>
      <c r="F15" s="38">
        <v>911.45</v>
      </c>
      <c r="G15" s="38">
        <v>551.27</v>
      </c>
      <c r="H15" s="38">
        <v>2243.35</v>
      </c>
      <c r="I15" s="38">
        <v>187.22</v>
      </c>
      <c r="J15" s="38">
        <v>24.26</v>
      </c>
      <c r="K15" s="38">
        <v>216.09</v>
      </c>
      <c r="L15" s="38">
        <v>30.7</v>
      </c>
      <c r="M15" s="38">
        <v>0.77</v>
      </c>
      <c r="N15" s="38">
        <f t="shared" si="1"/>
        <v>6320.95</v>
      </c>
      <c r="O15" s="115">
        <f t="shared" si="2"/>
        <v>0.1456973868</v>
      </c>
    </row>
    <row r="16" ht="30.0" customHeight="1">
      <c r="A16" s="127" t="s">
        <v>24</v>
      </c>
      <c r="B16" s="38">
        <v>0.0</v>
      </c>
      <c r="C16" s="38">
        <v>0.0</v>
      </c>
      <c r="D16" s="38">
        <v>644.55</v>
      </c>
      <c r="E16" s="38">
        <v>15.91</v>
      </c>
      <c r="F16" s="38">
        <v>85.85</v>
      </c>
      <c r="G16" s="38">
        <v>41.18</v>
      </c>
      <c r="H16" s="38">
        <v>437.45</v>
      </c>
      <c r="I16" s="38">
        <v>15.36</v>
      </c>
      <c r="J16" s="38">
        <v>0.0</v>
      </c>
      <c r="K16" s="38">
        <v>1.2</v>
      </c>
      <c r="L16" s="38">
        <v>0.0</v>
      </c>
      <c r="M16" s="38">
        <v>0.05</v>
      </c>
      <c r="N16" s="38">
        <f t="shared" si="1"/>
        <v>1241.55</v>
      </c>
      <c r="O16" s="115">
        <f t="shared" si="2"/>
        <v>0.0286176272</v>
      </c>
    </row>
    <row r="17" ht="30.0" customHeight="1">
      <c r="A17" s="127" t="s">
        <v>25</v>
      </c>
      <c r="B17" s="38">
        <v>0.0</v>
      </c>
      <c r="C17" s="38">
        <v>0.0</v>
      </c>
      <c r="D17" s="38">
        <v>8.48</v>
      </c>
      <c r="E17" s="38">
        <v>1.34</v>
      </c>
      <c r="F17" s="38">
        <v>164.2</v>
      </c>
      <c r="G17" s="38">
        <v>166.87</v>
      </c>
      <c r="H17" s="38">
        <v>6897.92</v>
      </c>
      <c r="I17" s="38">
        <v>4.83</v>
      </c>
      <c r="J17" s="38">
        <v>2.77</v>
      </c>
      <c r="K17" s="38">
        <v>1.95</v>
      </c>
      <c r="L17" s="38">
        <v>0.0</v>
      </c>
      <c r="M17" s="38">
        <v>0.0</v>
      </c>
      <c r="N17" s="38">
        <f t="shared" si="1"/>
        <v>7248.36</v>
      </c>
      <c r="O17" s="115">
        <f t="shared" si="2"/>
        <v>0.1670741124</v>
      </c>
    </row>
    <row r="18" ht="30.0" customHeight="1">
      <c r="A18" s="127" t="s">
        <v>26</v>
      </c>
      <c r="B18" s="38">
        <v>0.0</v>
      </c>
      <c r="C18" s="38">
        <v>0.0</v>
      </c>
      <c r="D18" s="38">
        <v>3.98</v>
      </c>
      <c r="E18" s="38">
        <v>33.21</v>
      </c>
      <c r="F18" s="38">
        <v>96.85</v>
      </c>
      <c r="G18" s="38">
        <v>1.0</v>
      </c>
      <c r="H18" s="38">
        <v>11.93</v>
      </c>
      <c r="I18" s="38">
        <v>3.62</v>
      </c>
      <c r="J18" s="38">
        <v>0.0</v>
      </c>
      <c r="K18" s="38">
        <v>0.0</v>
      </c>
      <c r="L18" s="38">
        <v>0.0</v>
      </c>
      <c r="M18" s="38">
        <v>1.51</v>
      </c>
      <c r="N18" s="38">
        <f t="shared" si="1"/>
        <v>152.1</v>
      </c>
      <c r="O18" s="115">
        <f t="shared" si="2"/>
        <v>0.003505892712</v>
      </c>
    </row>
    <row r="19" ht="30.0" customHeight="1">
      <c r="A19" s="127" t="s">
        <v>27</v>
      </c>
      <c r="B19" s="38">
        <v>0.0</v>
      </c>
      <c r="C19" s="38">
        <v>11.01</v>
      </c>
      <c r="D19" s="38">
        <v>925.85</v>
      </c>
      <c r="E19" s="38">
        <v>87.21</v>
      </c>
      <c r="F19" s="38">
        <v>3979.86</v>
      </c>
      <c r="G19" s="38">
        <v>96.02</v>
      </c>
      <c r="H19" s="38">
        <v>1637.92</v>
      </c>
      <c r="I19" s="38">
        <v>685.91</v>
      </c>
      <c r="J19" s="38">
        <v>7.71</v>
      </c>
      <c r="K19" s="38">
        <v>137.77</v>
      </c>
      <c r="L19" s="38">
        <v>0.0</v>
      </c>
      <c r="M19" s="38">
        <v>0.4</v>
      </c>
      <c r="N19" s="38">
        <f t="shared" si="1"/>
        <v>7569.66</v>
      </c>
      <c r="O19" s="115">
        <f t="shared" si="2"/>
        <v>0.1744800514</v>
      </c>
    </row>
    <row r="20" ht="30.0" customHeight="1">
      <c r="A20" s="127" t="s">
        <v>28</v>
      </c>
      <c r="B20" s="38">
        <v>0.0</v>
      </c>
      <c r="C20" s="38">
        <v>0.0</v>
      </c>
      <c r="D20" s="38">
        <v>0.0</v>
      </c>
      <c r="E20" s="38">
        <v>0.0</v>
      </c>
      <c r="F20" s="38">
        <v>0.0</v>
      </c>
      <c r="G20" s="38">
        <v>0.0</v>
      </c>
      <c r="H20" s="38">
        <v>0.24</v>
      </c>
      <c r="I20" s="38">
        <v>3.18</v>
      </c>
      <c r="J20" s="38">
        <v>0.0</v>
      </c>
      <c r="K20" s="38">
        <v>0.0</v>
      </c>
      <c r="L20" s="38">
        <v>0.0</v>
      </c>
      <c r="M20" s="38">
        <v>0.0</v>
      </c>
      <c r="N20" s="38">
        <f t="shared" si="1"/>
        <v>3.42</v>
      </c>
      <c r="O20" s="115">
        <f t="shared" si="2"/>
        <v>0.0000788307237</v>
      </c>
    </row>
    <row r="21" ht="30.0" customHeight="1">
      <c r="A21" s="128" t="s">
        <v>29</v>
      </c>
      <c r="B21" s="43">
        <v>0.0</v>
      </c>
      <c r="C21" s="43">
        <v>11.21</v>
      </c>
      <c r="D21" s="43">
        <v>0.72</v>
      </c>
      <c r="E21" s="43">
        <v>0.0</v>
      </c>
      <c r="F21" s="43">
        <v>16.2</v>
      </c>
      <c r="G21" s="43">
        <v>42.51</v>
      </c>
      <c r="H21" s="43">
        <v>15421.63</v>
      </c>
      <c r="I21" s="43">
        <v>51.01</v>
      </c>
      <c r="J21" s="43">
        <v>0.06</v>
      </c>
      <c r="K21" s="43">
        <v>95.24</v>
      </c>
      <c r="L21" s="43">
        <v>473.48</v>
      </c>
      <c r="M21" s="43">
        <v>20.01</v>
      </c>
      <c r="N21" s="43">
        <f t="shared" si="1"/>
        <v>16132.07</v>
      </c>
      <c r="O21" s="116">
        <f t="shared" si="2"/>
        <v>0.3718429102</v>
      </c>
    </row>
    <row r="22" ht="30.0" customHeight="1">
      <c r="A22" s="90" t="s">
        <v>140</v>
      </c>
      <c r="B22" s="117">
        <f t="shared" ref="B22:O22" si="3">SUM(B9:B21)</f>
        <v>0</v>
      </c>
      <c r="C22" s="117">
        <f t="shared" si="3"/>
        <v>177.52</v>
      </c>
      <c r="D22" s="117">
        <f t="shared" si="3"/>
        <v>3045.61</v>
      </c>
      <c r="E22" s="117">
        <f t="shared" si="3"/>
        <v>1113.47</v>
      </c>
      <c r="F22" s="117">
        <f t="shared" si="3"/>
        <v>6459.49</v>
      </c>
      <c r="G22" s="117">
        <f t="shared" si="3"/>
        <v>1057.18</v>
      </c>
      <c r="H22" s="117">
        <f t="shared" si="3"/>
        <v>28735.88</v>
      </c>
      <c r="I22" s="117">
        <f t="shared" si="3"/>
        <v>1449.96</v>
      </c>
      <c r="J22" s="117">
        <f t="shared" si="3"/>
        <v>61.99</v>
      </c>
      <c r="K22" s="117">
        <f t="shared" si="3"/>
        <v>723.75</v>
      </c>
      <c r="L22" s="117">
        <f t="shared" si="3"/>
        <v>522.25</v>
      </c>
      <c r="M22" s="117">
        <f t="shared" si="3"/>
        <v>37</v>
      </c>
      <c r="N22" s="117">
        <f t="shared" si="3"/>
        <v>43384.1</v>
      </c>
      <c r="O22" s="118">
        <f t="shared" si="3"/>
        <v>1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O4"/>
    <mergeCell ref="A5:O5"/>
    <mergeCell ref="A7:A8"/>
    <mergeCell ref="B7:O7"/>
  </mergeCells>
  <printOptions horizontalCentered="1" verticalCentered="1"/>
  <pageMargins bottom="1.0" footer="0.0" header="0.0" left="0.75" right="0.75" top="1.0"/>
  <pageSetup scale="75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0.38"/>
    <col customWidth="1" min="2" max="2" width="6.88"/>
    <col customWidth="1" min="3" max="3" width="8.0"/>
    <col customWidth="1" min="4" max="4" width="9.75"/>
    <col customWidth="1" min="5" max="9" width="9.25"/>
    <col customWidth="1" min="10" max="10" width="6.88"/>
    <col customWidth="1" min="11" max="11" width="7.63"/>
    <col customWidth="1" min="12" max="12" width="9.25"/>
    <col customWidth="1" min="13" max="13" width="8.0"/>
    <col customWidth="1" min="14" max="14" width="10.13"/>
    <col customWidth="1" min="15" max="15" width="8.75"/>
    <col customWidth="1" min="16" max="26" width="10.63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148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3" t="s">
        <v>199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30.0" customHeight="1">
      <c r="A7" s="121" t="s">
        <v>167</v>
      </c>
      <c r="B7" s="122" t="s">
        <v>150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  <c r="P7" s="5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ht="30.0" customHeight="1">
      <c r="A8" s="125"/>
      <c r="B8" s="101" t="s">
        <v>154</v>
      </c>
      <c r="C8" s="101" t="s">
        <v>155</v>
      </c>
      <c r="D8" s="101" t="s">
        <v>156</v>
      </c>
      <c r="E8" s="101" t="s">
        <v>157</v>
      </c>
      <c r="F8" s="101" t="s">
        <v>158</v>
      </c>
      <c r="G8" s="101" t="s">
        <v>159</v>
      </c>
      <c r="H8" s="101" t="s">
        <v>161</v>
      </c>
      <c r="I8" s="101" t="s">
        <v>162</v>
      </c>
      <c r="J8" s="101" t="s">
        <v>163</v>
      </c>
      <c r="K8" s="101" t="s">
        <v>164</v>
      </c>
      <c r="L8" s="101" t="s">
        <v>165</v>
      </c>
      <c r="M8" s="101" t="s">
        <v>166</v>
      </c>
      <c r="N8" s="101" t="s">
        <v>8</v>
      </c>
      <c r="O8" s="102" t="s">
        <v>9</v>
      </c>
      <c r="Q8" s="36"/>
    </row>
    <row r="9" ht="30.0" customHeight="1">
      <c r="A9" s="126" t="s">
        <v>17</v>
      </c>
      <c r="B9" s="34">
        <v>0.0</v>
      </c>
      <c r="C9" s="34">
        <v>0.0</v>
      </c>
      <c r="D9" s="34">
        <v>193.39</v>
      </c>
      <c r="E9" s="34">
        <v>3.8</v>
      </c>
      <c r="F9" s="34">
        <v>497.21</v>
      </c>
      <c r="G9" s="34">
        <v>109.7</v>
      </c>
      <c r="H9" s="34">
        <v>169.84</v>
      </c>
      <c r="I9" s="34">
        <v>172.65</v>
      </c>
      <c r="J9" s="34">
        <v>17.83</v>
      </c>
      <c r="K9" s="34">
        <v>157.48</v>
      </c>
      <c r="L9" s="34">
        <v>0.0</v>
      </c>
      <c r="M9" s="34">
        <v>0.0</v>
      </c>
      <c r="N9" s="34">
        <f t="shared" ref="N9:N21" si="1">SUM(B9:M9)</f>
        <v>1321.9</v>
      </c>
      <c r="O9" s="114">
        <v>4.818383988139362</v>
      </c>
      <c r="Q9" s="36"/>
    </row>
    <row r="10" ht="30.0" customHeight="1">
      <c r="A10" s="127" t="s">
        <v>18</v>
      </c>
      <c r="B10" s="38">
        <v>0.0</v>
      </c>
      <c r="C10" s="38">
        <v>2.47</v>
      </c>
      <c r="D10" s="38">
        <v>43.7</v>
      </c>
      <c r="E10" s="38">
        <v>53.68</v>
      </c>
      <c r="F10" s="38">
        <v>451.7</v>
      </c>
      <c r="G10" s="38">
        <v>16.2</v>
      </c>
      <c r="H10" s="38">
        <v>67.24</v>
      </c>
      <c r="I10" s="38">
        <v>80.17</v>
      </c>
      <c r="J10" s="38">
        <v>5.0</v>
      </c>
      <c r="K10" s="38">
        <v>150.89</v>
      </c>
      <c r="L10" s="38">
        <v>648.89</v>
      </c>
      <c r="M10" s="38">
        <v>196.06</v>
      </c>
      <c r="N10" s="38">
        <f t="shared" si="1"/>
        <v>1716</v>
      </c>
      <c r="O10" s="115">
        <v>3.261675315048184</v>
      </c>
    </row>
    <row r="11" ht="30.0" customHeight="1">
      <c r="A11" s="127" t="s">
        <v>19</v>
      </c>
      <c r="B11" s="38">
        <v>0.0</v>
      </c>
      <c r="C11" s="38">
        <v>0.0</v>
      </c>
      <c r="D11" s="38">
        <v>0.0</v>
      </c>
      <c r="E11" s="38">
        <v>6.6</v>
      </c>
      <c r="F11" s="38">
        <v>1.4</v>
      </c>
      <c r="G11" s="38">
        <v>36.03</v>
      </c>
      <c r="H11" s="38">
        <v>78.35</v>
      </c>
      <c r="I11" s="38">
        <v>9.42</v>
      </c>
      <c r="J11" s="38">
        <v>9.08</v>
      </c>
      <c r="K11" s="38">
        <v>21.65</v>
      </c>
      <c r="L11" s="38">
        <v>0.0</v>
      </c>
      <c r="M11" s="38">
        <v>0.0</v>
      </c>
      <c r="N11" s="38">
        <f t="shared" si="1"/>
        <v>162.53</v>
      </c>
      <c r="O11" s="115">
        <v>1.6864343958487769</v>
      </c>
      <c r="P11" s="40"/>
      <c r="Q11" s="36"/>
    </row>
    <row r="12" ht="30.0" customHeight="1">
      <c r="A12" s="127" t="s">
        <v>20</v>
      </c>
      <c r="B12" s="38">
        <v>0.0</v>
      </c>
      <c r="C12" s="38">
        <v>342.78</v>
      </c>
      <c r="D12" s="38">
        <v>749.83</v>
      </c>
      <c r="E12" s="38">
        <v>246.34</v>
      </c>
      <c r="F12" s="38">
        <v>92.1</v>
      </c>
      <c r="G12" s="38">
        <v>152.34</v>
      </c>
      <c r="H12" s="38">
        <v>54.95</v>
      </c>
      <c r="I12" s="38">
        <v>69.38</v>
      </c>
      <c r="J12" s="38">
        <v>1.54</v>
      </c>
      <c r="K12" s="38">
        <v>29.8</v>
      </c>
      <c r="L12" s="38">
        <v>165.18</v>
      </c>
      <c r="M12" s="38">
        <v>0.04</v>
      </c>
      <c r="N12" s="38">
        <f t="shared" si="1"/>
        <v>1904.28</v>
      </c>
      <c r="O12" s="115">
        <v>9.321719792438845</v>
      </c>
    </row>
    <row r="13" ht="30.0" customHeight="1">
      <c r="A13" s="127" t="s">
        <v>21</v>
      </c>
      <c r="B13" s="38">
        <v>0.0</v>
      </c>
      <c r="C13" s="38">
        <v>0.0</v>
      </c>
      <c r="D13" s="38">
        <v>47.0</v>
      </c>
      <c r="E13" s="38">
        <v>15.0</v>
      </c>
      <c r="F13" s="38">
        <v>0.4</v>
      </c>
      <c r="G13" s="38">
        <v>22.1</v>
      </c>
      <c r="H13" s="38">
        <v>5.88</v>
      </c>
      <c r="I13" s="38">
        <v>0.01</v>
      </c>
      <c r="J13" s="38">
        <v>0.12</v>
      </c>
      <c r="K13" s="38">
        <v>0.0</v>
      </c>
      <c r="L13" s="38">
        <v>0.0</v>
      </c>
      <c r="M13" s="38">
        <v>0.0</v>
      </c>
      <c r="N13" s="38">
        <f t="shared" si="1"/>
        <v>90.51</v>
      </c>
      <c r="O13" s="115">
        <v>0.5930318754633062</v>
      </c>
    </row>
    <row r="14" ht="30.0" customHeight="1">
      <c r="A14" s="127" t="s">
        <v>22</v>
      </c>
      <c r="B14" s="38">
        <v>0.0</v>
      </c>
      <c r="C14" s="38">
        <v>0.0</v>
      </c>
      <c r="D14" s="38">
        <v>11.2</v>
      </c>
      <c r="E14" s="38">
        <v>6.01</v>
      </c>
      <c r="F14" s="38">
        <v>0.0</v>
      </c>
      <c r="G14" s="38">
        <v>3.0</v>
      </c>
      <c r="H14" s="38">
        <v>7.12</v>
      </c>
      <c r="I14" s="38">
        <v>197.04</v>
      </c>
      <c r="J14" s="38">
        <v>0.0</v>
      </c>
      <c r="K14" s="38">
        <v>12.1</v>
      </c>
      <c r="L14" s="38">
        <v>4.0</v>
      </c>
      <c r="M14" s="38">
        <v>0.0</v>
      </c>
      <c r="N14" s="38">
        <f t="shared" si="1"/>
        <v>240.47</v>
      </c>
      <c r="O14" s="115">
        <v>0.6486286137879912</v>
      </c>
      <c r="Q14" s="36"/>
    </row>
    <row r="15" ht="30.0" customHeight="1">
      <c r="A15" s="127" t="s">
        <v>23</v>
      </c>
      <c r="B15" s="38">
        <v>0.0</v>
      </c>
      <c r="C15" s="38">
        <v>28.55</v>
      </c>
      <c r="D15" s="38">
        <v>1213.33</v>
      </c>
      <c r="E15" s="38">
        <v>1445.13</v>
      </c>
      <c r="F15" s="38">
        <v>1721.75</v>
      </c>
      <c r="G15" s="38">
        <v>833.54</v>
      </c>
      <c r="H15" s="38">
        <v>357.8699999999992</v>
      </c>
      <c r="I15" s="38">
        <v>163.3</v>
      </c>
      <c r="J15" s="38">
        <v>11.3</v>
      </c>
      <c r="K15" s="38">
        <v>48.18</v>
      </c>
      <c r="L15" s="38">
        <v>5.29</v>
      </c>
      <c r="M15" s="38">
        <v>0.0</v>
      </c>
      <c r="N15" s="38">
        <f t="shared" si="1"/>
        <v>5828.24</v>
      </c>
      <c r="O15" s="115">
        <v>33.3765752409192</v>
      </c>
    </row>
    <row r="16" ht="30.0" customHeight="1">
      <c r="A16" s="127" t="s">
        <v>24</v>
      </c>
      <c r="B16" s="38">
        <v>0.0</v>
      </c>
      <c r="C16" s="38">
        <v>0.01</v>
      </c>
      <c r="D16" s="38">
        <v>232.43</v>
      </c>
      <c r="E16" s="38">
        <v>26.5</v>
      </c>
      <c r="F16" s="38">
        <v>22.72</v>
      </c>
      <c r="G16" s="38">
        <v>44.46</v>
      </c>
      <c r="H16" s="38">
        <v>121.39</v>
      </c>
      <c r="I16" s="38">
        <v>11.75</v>
      </c>
      <c r="J16" s="38">
        <v>1.25</v>
      </c>
      <c r="K16" s="38">
        <v>94.1</v>
      </c>
      <c r="L16" s="38">
        <v>0.0</v>
      </c>
      <c r="M16" s="38">
        <v>0.51</v>
      </c>
      <c r="N16" s="38">
        <f t="shared" si="1"/>
        <v>555.12</v>
      </c>
      <c r="O16" s="115">
        <v>3.9844329132690883</v>
      </c>
    </row>
    <row r="17" ht="30.0" customHeight="1">
      <c r="A17" s="127" t="s">
        <v>25</v>
      </c>
      <c r="B17" s="38">
        <v>0.0</v>
      </c>
      <c r="C17" s="38">
        <v>0.0</v>
      </c>
      <c r="D17" s="38">
        <v>2.42</v>
      </c>
      <c r="E17" s="38">
        <v>17.7</v>
      </c>
      <c r="F17" s="38">
        <v>0.9</v>
      </c>
      <c r="G17" s="38">
        <v>51.97</v>
      </c>
      <c r="H17" s="38">
        <v>40.35</v>
      </c>
      <c r="I17" s="38">
        <v>2.64</v>
      </c>
      <c r="J17" s="38">
        <v>1.21</v>
      </c>
      <c r="K17" s="38">
        <v>1.2</v>
      </c>
      <c r="L17" s="38">
        <v>0.0</v>
      </c>
      <c r="M17" s="38">
        <v>0.0</v>
      </c>
      <c r="N17" s="38">
        <f t="shared" si="1"/>
        <v>118.39</v>
      </c>
      <c r="O17" s="115">
        <v>1.3713862120088955</v>
      </c>
      <c r="Q17" s="36"/>
    </row>
    <row r="18" ht="30.0" customHeight="1">
      <c r="A18" s="127" t="s">
        <v>26</v>
      </c>
      <c r="B18" s="38">
        <v>0.0</v>
      </c>
      <c r="C18" s="38">
        <v>0.0</v>
      </c>
      <c r="D18" s="38">
        <v>132.83</v>
      </c>
      <c r="E18" s="38">
        <v>135.59</v>
      </c>
      <c r="F18" s="38">
        <v>762.37</v>
      </c>
      <c r="G18" s="38">
        <v>5.0</v>
      </c>
      <c r="H18" s="38">
        <v>8.37</v>
      </c>
      <c r="I18" s="38">
        <v>2.03</v>
      </c>
      <c r="J18" s="38">
        <v>0.1</v>
      </c>
      <c r="K18" s="38">
        <v>0.0</v>
      </c>
      <c r="L18" s="38">
        <v>0.03</v>
      </c>
      <c r="M18" s="38">
        <v>0.01</v>
      </c>
      <c r="N18" s="38">
        <f t="shared" si="1"/>
        <v>1046.33</v>
      </c>
      <c r="O18" s="115">
        <v>1.3157894736842104</v>
      </c>
      <c r="Q18" s="36"/>
    </row>
    <row r="19" ht="30.0" customHeight="1">
      <c r="A19" s="127" t="s">
        <v>27</v>
      </c>
      <c r="B19" s="38">
        <v>0.0</v>
      </c>
      <c r="C19" s="38">
        <v>4.1</v>
      </c>
      <c r="D19" s="38">
        <v>1379.98</v>
      </c>
      <c r="E19" s="38">
        <v>240.13</v>
      </c>
      <c r="F19" s="38">
        <v>1735.2</v>
      </c>
      <c r="G19" s="38">
        <v>252.78</v>
      </c>
      <c r="H19" s="38">
        <v>484.74</v>
      </c>
      <c r="I19" s="38">
        <v>611.72</v>
      </c>
      <c r="J19" s="38">
        <v>43.3</v>
      </c>
      <c r="K19" s="38">
        <v>136.4</v>
      </c>
      <c r="L19" s="38">
        <v>0.0</v>
      </c>
      <c r="M19" s="38">
        <v>0.0</v>
      </c>
      <c r="N19" s="38">
        <f t="shared" si="1"/>
        <v>4888.35</v>
      </c>
      <c r="O19" s="115">
        <v>32.2646404744255</v>
      </c>
      <c r="Q19" s="36"/>
    </row>
    <row r="20" ht="30.0" customHeight="1">
      <c r="A20" s="127" t="s">
        <v>28</v>
      </c>
      <c r="B20" s="38">
        <v>0.0</v>
      </c>
      <c r="C20" s="38">
        <v>0.0</v>
      </c>
      <c r="D20" s="38">
        <v>0.0</v>
      </c>
      <c r="E20" s="38">
        <v>0.0</v>
      </c>
      <c r="F20" s="38">
        <v>0.0</v>
      </c>
      <c r="G20" s="38">
        <v>0.0</v>
      </c>
      <c r="H20" s="38">
        <v>2.0</v>
      </c>
      <c r="I20" s="38">
        <v>0.09</v>
      </c>
      <c r="J20" s="38">
        <v>0.0</v>
      </c>
      <c r="K20" s="38">
        <v>0.0</v>
      </c>
      <c r="L20" s="38">
        <v>3.0</v>
      </c>
      <c r="M20" s="38">
        <v>0.0</v>
      </c>
      <c r="N20" s="38">
        <f t="shared" si="1"/>
        <v>5.09</v>
      </c>
      <c r="O20" s="115">
        <v>0.1111934766493699</v>
      </c>
      <c r="Q20" s="36"/>
    </row>
    <row r="21" ht="30.0" customHeight="1">
      <c r="A21" s="128" t="s">
        <v>29</v>
      </c>
      <c r="B21" s="43">
        <v>35.67</v>
      </c>
      <c r="C21" s="43">
        <v>20.88</v>
      </c>
      <c r="D21" s="43">
        <v>28.35</v>
      </c>
      <c r="E21" s="43">
        <v>0.0</v>
      </c>
      <c r="F21" s="43">
        <v>6.1</v>
      </c>
      <c r="G21" s="43">
        <v>36.82</v>
      </c>
      <c r="H21" s="43">
        <v>579.16</v>
      </c>
      <c r="I21" s="43">
        <v>15.3</v>
      </c>
      <c r="J21" s="43">
        <v>0.06</v>
      </c>
      <c r="K21" s="43">
        <v>59.3</v>
      </c>
      <c r="L21" s="43">
        <v>627.24</v>
      </c>
      <c r="M21" s="43">
        <v>36.12</v>
      </c>
      <c r="N21" s="43">
        <f t="shared" si="1"/>
        <v>1445</v>
      </c>
      <c r="O21" s="116">
        <v>7.246108228317272</v>
      </c>
      <c r="Q21" s="36"/>
    </row>
    <row r="22" ht="30.0" customHeight="1">
      <c r="A22" s="90" t="s">
        <v>8</v>
      </c>
      <c r="B22" s="117">
        <f t="shared" ref="B22:N22" si="2">SUM(B9:B21)</f>
        <v>35.67</v>
      </c>
      <c r="C22" s="117">
        <f t="shared" si="2"/>
        <v>398.79</v>
      </c>
      <c r="D22" s="117">
        <f t="shared" si="2"/>
        <v>4034.46</v>
      </c>
      <c r="E22" s="117">
        <f t="shared" si="2"/>
        <v>2196.48</v>
      </c>
      <c r="F22" s="117">
        <f t="shared" si="2"/>
        <v>5291.85</v>
      </c>
      <c r="G22" s="117">
        <f t="shared" si="2"/>
        <v>1563.94</v>
      </c>
      <c r="H22" s="117">
        <f t="shared" si="2"/>
        <v>1977.26</v>
      </c>
      <c r="I22" s="117">
        <f t="shared" si="2"/>
        <v>1335.5</v>
      </c>
      <c r="J22" s="117">
        <f t="shared" si="2"/>
        <v>90.79</v>
      </c>
      <c r="K22" s="117">
        <f t="shared" si="2"/>
        <v>711.1</v>
      </c>
      <c r="L22" s="117">
        <f t="shared" si="2"/>
        <v>1453.63</v>
      </c>
      <c r="M22" s="117">
        <f t="shared" si="2"/>
        <v>232.74</v>
      </c>
      <c r="N22" s="117">
        <f t="shared" si="2"/>
        <v>19322.21</v>
      </c>
      <c r="O22" s="118">
        <v>100.0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O4"/>
    <mergeCell ref="A5:O5"/>
    <mergeCell ref="A7:A8"/>
    <mergeCell ref="B7:O7"/>
  </mergeCells>
  <printOptions horizontalCentered="1" verticalCentered="1"/>
  <pageMargins bottom="1.0" footer="0.0" header="0.0" left="0.75" right="0.75" top="1.0"/>
  <pageSetup scale="75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0.38"/>
    <col customWidth="1" min="2" max="2" width="6.38"/>
    <col customWidth="1" min="3" max="3" width="9.25"/>
    <col customWidth="1" min="4" max="5" width="9.75"/>
    <col customWidth="1" min="6" max="6" width="10.38"/>
    <col customWidth="1" min="7" max="7" width="9.25"/>
    <col customWidth="1" min="8" max="9" width="9.75"/>
    <col customWidth="1" min="10" max="11" width="7.63"/>
    <col customWidth="1" min="12" max="12" width="8.0"/>
    <col customWidth="1" min="13" max="13" width="10.38"/>
    <col customWidth="1" min="14" max="14" width="10.88"/>
    <col customWidth="1" min="15" max="15" width="8.75"/>
    <col customWidth="1" min="16" max="26" width="10.63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148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3" t="s">
        <v>200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30.0" customHeight="1">
      <c r="A7" s="121" t="s">
        <v>167</v>
      </c>
      <c r="B7" s="122" t="s">
        <v>150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  <c r="P7" s="5"/>
    </row>
    <row r="8" ht="30.0" customHeight="1">
      <c r="A8" s="125"/>
      <c r="B8" s="101" t="s">
        <v>154</v>
      </c>
      <c r="C8" s="101" t="s">
        <v>155</v>
      </c>
      <c r="D8" s="101" t="s">
        <v>156</v>
      </c>
      <c r="E8" s="101" t="s">
        <v>157</v>
      </c>
      <c r="F8" s="101" t="s">
        <v>158</v>
      </c>
      <c r="G8" s="101" t="s">
        <v>159</v>
      </c>
      <c r="H8" s="101" t="s">
        <v>161</v>
      </c>
      <c r="I8" s="101" t="s">
        <v>162</v>
      </c>
      <c r="J8" s="101" t="s">
        <v>163</v>
      </c>
      <c r="K8" s="101" t="s">
        <v>164</v>
      </c>
      <c r="L8" s="101" t="s">
        <v>165</v>
      </c>
      <c r="M8" s="101" t="s">
        <v>166</v>
      </c>
      <c r="N8" s="101" t="s">
        <v>8</v>
      </c>
      <c r="O8" s="102" t="s">
        <v>9</v>
      </c>
      <c r="P8" s="5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ht="30.0" customHeight="1">
      <c r="A9" s="126" t="s">
        <v>17</v>
      </c>
      <c r="B9" s="34">
        <v>0.0</v>
      </c>
      <c r="C9" s="34">
        <v>2.0</v>
      </c>
      <c r="D9" s="34">
        <v>20.74</v>
      </c>
      <c r="E9" s="34">
        <v>4.62</v>
      </c>
      <c r="F9" s="34">
        <v>30.3</v>
      </c>
      <c r="G9" s="34">
        <v>225.91</v>
      </c>
      <c r="H9" s="34">
        <v>180.02</v>
      </c>
      <c r="I9" s="34">
        <v>240.12</v>
      </c>
      <c r="J9" s="34">
        <v>1.91</v>
      </c>
      <c r="K9" s="34">
        <v>28.7</v>
      </c>
      <c r="L9" s="34">
        <v>0.0</v>
      </c>
      <c r="M9" s="34">
        <v>0.0</v>
      </c>
      <c r="N9" s="34">
        <f t="shared" ref="N9:N21" si="1">SUM(B9:M9)</f>
        <v>734.32</v>
      </c>
      <c r="O9" s="114">
        <v>2.9460393807304976</v>
      </c>
      <c r="Q9" s="36"/>
    </row>
    <row r="10" ht="30.0" customHeight="1">
      <c r="A10" s="127" t="s">
        <v>18</v>
      </c>
      <c r="B10" s="38">
        <v>0.0</v>
      </c>
      <c r="C10" s="38">
        <v>9.05</v>
      </c>
      <c r="D10" s="38">
        <v>180.72</v>
      </c>
      <c r="E10" s="38">
        <v>612.25</v>
      </c>
      <c r="F10" s="38">
        <v>1274.75</v>
      </c>
      <c r="G10" s="38">
        <v>169.37</v>
      </c>
      <c r="H10" s="38">
        <v>296.34</v>
      </c>
      <c r="I10" s="38">
        <v>1279.38</v>
      </c>
      <c r="J10" s="38">
        <v>34.62</v>
      </c>
      <c r="K10" s="38">
        <v>73.19</v>
      </c>
      <c r="L10" s="38">
        <v>5.58</v>
      </c>
      <c r="M10" s="38">
        <v>4.7</v>
      </c>
      <c r="N10" s="38">
        <f t="shared" si="1"/>
        <v>3939.95</v>
      </c>
      <c r="O10" s="115">
        <v>4.223658499924846</v>
      </c>
      <c r="Q10" s="36"/>
    </row>
    <row r="11" ht="30.0" customHeight="1">
      <c r="A11" s="127" t="s">
        <v>19</v>
      </c>
      <c r="B11" s="38">
        <v>0.0</v>
      </c>
      <c r="C11" s="38">
        <v>0.0</v>
      </c>
      <c r="D11" s="38">
        <v>0.0</v>
      </c>
      <c r="E11" s="38">
        <v>4.6</v>
      </c>
      <c r="F11" s="38">
        <v>1013.0</v>
      </c>
      <c r="G11" s="38">
        <v>5.9</v>
      </c>
      <c r="H11" s="38">
        <v>68.15</v>
      </c>
      <c r="I11" s="38">
        <v>61.6</v>
      </c>
      <c r="J11" s="38">
        <v>12.71</v>
      </c>
      <c r="K11" s="38">
        <v>0.05</v>
      </c>
      <c r="L11" s="38">
        <v>0.0</v>
      </c>
      <c r="M11" s="38">
        <v>0.0</v>
      </c>
      <c r="N11" s="38">
        <f t="shared" si="1"/>
        <v>1166.01</v>
      </c>
      <c r="O11" s="115">
        <v>0.811663911017586</v>
      </c>
    </row>
    <row r="12" ht="30.0" customHeight="1">
      <c r="A12" s="127" t="s">
        <v>20</v>
      </c>
      <c r="B12" s="38">
        <v>0.0</v>
      </c>
      <c r="C12" s="38">
        <v>63.32</v>
      </c>
      <c r="D12" s="38">
        <v>1753.13</v>
      </c>
      <c r="E12" s="38">
        <v>1034.52</v>
      </c>
      <c r="F12" s="38">
        <v>1631.96</v>
      </c>
      <c r="G12" s="38">
        <v>190.63</v>
      </c>
      <c r="H12" s="38">
        <v>122.16</v>
      </c>
      <c r="I12" s="38">
        <v>1338.75</v>
      </c>
      <c r="J12" s="38">
        <v>24.28</v>
      </c>
      <c r="K12" s="38">
        <v>29.43</v>
      </c>
      <c r="L12" s="38">
        <v>358.06</v>
      </c>
      <c r="M12" s="38">
        <v>15470.01</v>
      </c>
      <c r="N12" s="38">
        <f t="shared" si="1"/>
        <v>22016.25</v>
      </c>
      <c r="O12" s="115">
        <v>8.071546670674884</v>
      </c>
      <c r="P12" s="40"/>
      <c r="Q12" s="36"/>
    </row>
    <row r="13" ht="30.0" customHeight="1">
      <c r="A13" s="127" t="s">
        <v>21</v>
      </c>
      <c r="B13" s="38">
        <v>0.0</v>
      </c>
      <c r="C13" s="38">
        <v>0.0</v>
      </c>
      <c r="D13" s="38">
        <v>0.0</v>
      </c>
      <c r="E13" s="38">
        <v>210.3</v>
      </c>
      <c r="F13" s="38">
        <v>0.0</v>
      </c>
      <c r="G13" s="38">
        <v>18.4</v>
      </c>
      <c r="H13" s="38">
        <v>30.32</v>
      </c>
      <c r="I13" s="38">
        <v>14.43</v>
      </c>
      <c r="J13" s="38">
        <v>0.87</v>
      </c>
      <c r="K13" s="38">
        <v>0.0</v>
      </c>
      <c r="L13" s="38">
        <v>0.0</v>
      </c>
      <c r="M13" s="38">
        <v>0.0</v>
      </c>
      <c r="N13" s="38">
        <f t="shared" si="1"/>
        <v>274.32</v>
      </c>
      <c r="O13" s="115">
        <v>0.6012325266796933</v>
      </c>
    </row>
    <row r="14" ht="30.0" customHeight="1">
      <c r="A14" s="127" t="s">
        <v>22</v>
      </c>
      <c r="B14" s="38">
        <v>0.0</v>
      </c>
      <c r="C14" s="38">
        <v>0.0</v>
      </c>
      <c r="D14" s="38">
        <v>1.46</v>
      </c>
      <c r="E14" s="38">
        <v>17.8</v>
      </c>
      <c r="F14" s="38">
        <v>27.7</v>
      </c>
      <c r="G14" s="38">
        <v>23.85</v>
      </c>
      <c r="H14" s="38">
        <v>5.71</v>
      </c>
      <c r="I14" s="38">
        <v>37.9</v>
      </c>
      <c r="J14" s="38">
        <v>0.26</v>
      </c>
      <c r="K14" s="38">
        <v>0.0</v>
      </c>
      <c r="L14" s="38">
        <v>0.0</v>
      </c>
      <c r="M14" s="38">
        <v>0.0</v>
      </c>
      <c r="N14" s="38">
        <f t="shared" si="1"/>
        <v>114.68</v>
      </c>
      <c r="O14" s="115">
        <v>0.721479032015632</v>
      </c>
    </row>
    <row r="15" ht="30.0" customHeight="1">
      <c r="A15" s="127" t="s">
        <v>23</v>
      </c>
      <c r="B15" s="38">
        <v>0.0</v>
      </c>
      <c r="C15" s="38">
        <v>72.44</v>
      </c>
      <c r="D15" s="38">
        <v>1007.17</v>
      </c>
      <c r="E15" s="38">
        <v>543.69</v>
      </c>
      <c r="F15" s="38">
        <v>2174.71</v>
      </c>
      <c r="G15" s="38">
        <v>671.25</v>
      </c>
      <c r="H15" s="38">
        <v>448.75</v>
      </c>
      <c r="I15" s="38">
        <v>1392.3</v>
      </c>
      <c r="J15" s="38">
        <v>11.35</v>
      </c>
      <c r="K15" s="38">
        <v>100.75</v>
      </c>
      <c r="L15" s="38">
        <v>0.0</v>
      </c>
      <c r="M15" s="38">
        <v>79.57</v>
      </c>
      <c r="N15" s="38">
        <f t="shared" si="1"/>
        <v>6501.98</v>
      </c>
      <c r="O15" s="115">
        <v>24.996242296708253</v>
      </c>
      <c r="Q15" s="36"/>
    </row>
    <row r="16" ht="30.0" customHeight="1">
      <c r="A16" s="127" t="s">
        <v>24</v>
      </c>
      <c r="B16" s="38">
        <v>0.0</v>
      </c>
      <c r="C16" s="38">
        <v>3.5</v>
      </c>
      <c r="D16" s="38">
        <v>172.39</v>
      </c>
      <c r="E16" s="38">
        <v>23.53</v>
      </c>
      <c r="F16" s="38">
        <v>1679.1</v>
      </c>
      <c r="G16" s="38">
        <v>1056.99</v>
      </c>
      <c r="H16" s="38">
        <v>246.33</v>
      </c>
      <c r="I16" s="38">
        <v>71.63</v>
      </c>
      <c r="J16" s="38">
        <v>20.68</v>
      </c>
      <c r="K16" s="38">
        <v>3.73</v>
      </c>
      <c r="L16" s="38">
        <v>0.0</v>
      </c>
      <c r="M16" s="38">
        <v>5.48</v>
      </c>
      <c r="N16" s="38">
        <f t="shared" si="1"/>
        <v>3283.36</v>
      </c>
      <c r="O16" s="115">
        <v>3.5172102810762067</v>
      </c>
    </row>
    <row r="17" ht="30.0" customHeight="1">
      <c r="A17" s="127" t="s">
        <v>25</v>
      </c>
      <c r="B17" s="38">
        <v>0.0</v>
      </c>
      <c r="C17" s="38">
        <v>0.0</v>
      </c>
      <c r="D17" s="38">
        <v>37.14</v>
      </c>
      <c r="E17" s="38">
        <v>1866.7</v>
      </c>
      <c r="F17" s="38">
        <v>0.0</v>
      </c>
      <c r="G17" s="38">
        <v>52.2</v>
      </c>
      <c r="H17" s="38">
        <v>177.92</v>
      </c>
      <c r="I17" s="38">
        <v>6.42</v>
      </c>
      <c r="J17" s="38">
        <v>41.88</v>
      </c>
      <c r="K17" s="38">
        <v>0.0</v>
      </c>
      <c r="L17" s="38">
        <v>0.0</v>
      </c>
      <c r="M17" s="38">
        <v>0.0</v>
      </c>
      <c r="N17" s="38">
        <f t="shared" si="1"/>
        <v>2182.26</v>
      </c>
      <c r="O17" s="115">
        <v>0.7816022846836014</v>
      </c>
    </row>
    <row r="18" ht="30.0" customHeight="1">
      <c r="A18" s="127" t="s">
        <v>26</v>
      </c>
      <c r="B18" s="38">
        <v>0.0</v>
      </c>
      <c r="C18" s="38">
        <v>0.0</v>
      </c>
      <c r="D18" s="38">
        <v>0.4</v>
      </c>
      <c r="E18" s="38">
        <v>91.36</v>
      </c>
      <c r="F18" s="38">
        <v>1118.91</v>
      </c>
      <c r="G18" s="38">
        <v>33.41</v>
      </c>
      <c r="H18" s="38">
        <v>190.95</v>
      </c>
      <c r="I18" s="38">
        <v>10.96</v>
      </c>
      <c r="J18" s="38">
        <v>0.0</v>
      </c>
      <c r="K18" s="38">
        <v>0.0</v>
      </c>
      <c r="L18" s="38">
        <v>0.0</v>
      </c>
      <c r="M18" s="38">
        <v>0.51</v>
      </c>
      <c r="N18" s="38">
        <f t="shared" si="1"/>
        <v>1446.5</v>
      </c>
      <c r="O18" s="115">
        <v>1.307680745528333</v>
      </c>
      <c r="Q18" s="36"/>
    </row>
    <row r="19" ht="30.0" customHeight="1">
      <c r="A19" s="127" t="s">
        <v>27</v>
      </c>
      <c r="B19" s="38">
        <v>0.0</v>
      </c>
      <c r="C19" s="38">
        <v>1307.02</v>
      </c>
      <c r="D19" s="38">
        <v>4277.2</v>
      </c>
      <c r="E19" s="38">
        <v>358.69</v>
      </c>
      <c r="F19" s="38">
        <v>4106.65</v>
      </c>
      <c r="G19" s="38">
        <v>42.52</v>
      </c>
      <c r="H19" s="38">
        <v>1447.01</v>
      </c>
      <c r="I19" s="38">
        <v>3074.43</v>
      </c>
      <c r="J19" s="38">
        <v>48.38</v>
      </c>
      <c r="K19" s="38">
        <v>19.56</v>
      </c>
      <c r="L19" s="38">
        <v>0.0</v>
      </c>
      <c r="M19" s="38">
        <v>0.01</v>
      </c>
      <c r="N19" s="38">
        <f t="shared" si="1"/>
        <v>14681.47</v>
      </c>
      <c r="O19" s="115">
        <v>26.499323613407483</v>
      </c>
      <c r="Q19" s="36"/>
    </row>
    <row r="20" ht="30.0" customHeight="1">
      <c r="A20" s="127" t="s">
        <v>28</v>
      </c>
      <c r="B20" s="38">
        <v>0.0</v>
      </c>
      <c r="C20" s="38">
        <v>0.0</v>
      </c>
      <c r="D20" s="38">
        <v>2.2</v>
      </c>
      <c r="E20" s="38">
        <v>0.0</v>
      </c>
      <c r="F20" s="38">
        <v>2.0</v>
      </c>
      <c r="G20" s="38">
        <v>0.0</v>
      </c>
      <c r="H20" s="38">
        <v>4.2</v>
      </c>
      <c r="I20" s="38">
        <v>9.65</v>
      </c>
      <c r="J20" s="38">
        <v>0.0</v>
      </c>
      <c r="K20" s="38">
        <v>0.0</v>
      </c>
      <c r="L20" s="38">
        <v>0.01</v>
      </c>
      <c r="M20" s="38">
        <v>0.0</v>
      </c>
      <c r="N20" s="38">
        <f t="shared" si="1"/>
        <v>18.06</v>
      </c>
      <c r="O20" s="115">
        <v>0.270554637005862</v>
      </c>
      <c r="Q20" s="36"/>
    </row>
    <row r="21" ht="30.0" customHeight="1">
      <c r="A21" s="128" t="s">
        <v>29</v>
      </c>
      <c r="B21" s="43">
        <v>3.7</v>
      </c>
      <c r="C21" s="43">
        <v>16.4</v>
      </c>
      <c r="D21" s="43">
        <v>82.84</v>
      </c>
      <c r="E21" s="43">
        <v>0.0</v>
      </c>
      <c r="F21" s="43">
        <v>2394.36</v>
      </c>
      <c r="G21" s="43">
        <v>46.78</v>
      </c>
      <c r="H21" s="43">
        <v>5641.22000000004</v>
      </c>
      <c r="I21" s="43">
        <v>291.23</v>
      </c>
      <c r="J21" s="43">
        <v>1.13</v>
      </c>
      <c r="K21" s="43">
        <v>30.6</v>
      </c>
      <c r="L21" s="43">
        <v>431.97</v>
      </c>
      <c r="M21" s="43">
        <v>0.69</v>
      </c>
      <c r="N21" s="43">
        <f t="shared" si="1"/>
        <v>8940.92</v>
      </c>
      <c r="O21" s="116">
        <v>25.25176612054712</v>
      </c>
      <c r="Q21" s="36"/>
    </row>
    <row r="22" ht="30.0" customHeight="1">
      <c r="A22" s="90" t="s">
        <v>8</v>
      </c>
      <c r="B22" s="117">
        <f t="shared" ref="B22:N22" si="2">SUM(B9:B21)</f>
        <v>3.7</v>
      </c>
      <c r="C22" s="117">
        <f t="shared" si="2"/>
        <v>1473.73</v>
      </c>
      <c r="D22" s="117">
        <f t="shared" si="2"/>
        <v>7535.39</v>
      </c>
      <c r="E22" s="117">
        <f t="shared" si="2"/>
        <v>4768.06</v>
      </c>
      <c r="F22" s="117">
        <f t="shared" si="2"/>
        <v>15453.44</v>
      </c>
      <c r="G22" s="117">
        <f t="shared" si="2"/>
        <v>2537.21</v>
      </c>
      <c r="H22" s="117">
        <f t="shared" si="2"/>
        <v>8859.08</v>
      </c>
      <c r="I22" s="117">
        <f t="shared" si="2"/>
        <v>7828.8</v>
      </c>
      <c r="J22" s="117">
        <f t="shared" si="2"/>
        <v>198.07</v>
      </c>
      <c r="K22" s="117">
        <f t="shared" si="2"/>
        <v>286.01</v>
      </c>
      <c r="L22" s="117">
        <f t="shared" si="2"/>
        <v>795.62</v>
      </c>
      <c r="M22" s="117">
        <f t="shared" si="2"/>
        <v>15560.97</v>
      </c>
      <c r="N22" s="117">
        <f t="shared" si="2"/>
        <v>65300.08</v>
      </c>
      <c r="O22" s="118">
        <v>100.0</v>
      </c>
      <c r="Q22" s="36"/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4:O4"/>
    <mergeCell ref="A5:O5"/>
    <mergeCell ref="A7:A8"/>
    <mergeCell ref="B7:O7"/>
  </mergeCells>
  <printOptions horizontalCentered="1" verticalCentered="1"/>
  <pageMargins bottom="1.0" footer="0.0" header="0.0" left="0.75" right="0.75" top="1.0"/>
  <pageSetup scale="75"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0.38"/>
    <col customWidth="1" min="2" max="2" width="7.63"/>
    <col customWidth="1" min="3" max="3" width="9.25"/>
    <col customWidth="1" min="4" max="4" width="10.38"/>
    <col customWidth="1" min="5" max="5" width="8.88"/>
    <col customWidth="1" min="6" max="7" width="9.25"/>
    <col customWidth="1" min="8" max="8" width="10.0"/>
    <col customWidth="1" min="9" max="9" width="9.75"/>
    <col customWidth="1" min="10" max="10" width="7.13"/>
    <col customWidth="1" min="11" max="11" width="8.0"/>
    <col customWidth="1" min="12" max="12" width="7.63"/>
    <col customWidth="1" min="13" max="13" width="6.38"/>
    <col customWidth="1" min="14" max="14" width="10.88"/>
    <col customWidth="1" min="15" max="15" width="8.75"/>
    <col customWidth="1" min="16" max="26" width="10.63"/>
  </cols>
  <sheetData>
    <row r="1" ht="12.75" customHeight="1">
      <c r="A1" s="1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ht="12.75" customHeight="1">
      <c r="A2" s="1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ht="12.75" customHeight="1">
      <c r="A3" s="1" t="s">
        <v>190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ht="12.75" customHeight="1">
      <c r="A4" s="3" t="s">
        <v>148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3" t="s">
        <v>201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30.0" customHeight="1">
      <c r="A7" s="121" t="s">
        <v>167</v>
      </c>
      <c r="B7" s="122" t="s">
        <v>150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ht="30.0" customHeight="1">
      <c r="A8" s="125"/>
      <c r="B8" s="101" t="s">
        <v>154</v>
      </c>
      <c r="C8" s="101" t="s">
        <v>155</v>
      </c>
      <c r="D8" s="101" t="s">
        <v>156</v>
      </c>
      <c r="E8" s="101" t="s">
        <v>157</v>
      </c>
      <c r="F8" s="101" t="s">
        <v>158</v>
      </c>
      <c r="G8" s="101" t="s">
        <v>159</v>
      </c>
      <c r="H8" s="101" t="s">
        <v>161</v>
      </c>
      <c r="I8" s="101" t="s">
        <v>162</v>
      </c>
      <c r="J8" s="101" t="s">
        <v>163</v>
      </c>
      <c r="K8" s="101" t="s">
        <v>164</v>
      </c>
      <c r="L8" s="101" t="s">
        <v>165</v>
      </c>
      <c r="M8" s="101" t="s">
        <v>166</v>
      </c>
      <c r="N8" s="101" t="s">
        <v>8</v>
      </c>
      <c r="O8" s="102" t="s">
        <v>9</v>
      </c>
    </row>
    <row r="9" ht="30.0" customHeight="1">
      <c r="A9" s="126" t="s">
        <v>17</v>
      </c>
      <c r="B9" s="34">
        <v>0.0</v>
      </c>
      <c r="C9" s="34">
        <v>0.0</v>
      </c>
      <c r="D9" s="34">
        <v>11.59</v>
      </c>
      <c r="E9" s="34">
        <v>275.6</v>
      </c>
      <c r="F9" s="34">
        <v>399.0</v>
      </c>
      <c r="G9" s="34">
        <v>88.5</v>
      </c>
      <c r="H9" s="34">
        <v>51.31</v>
      </c>
      <c r="I9" s="34">
        <v>212.05</v>
      </c>
      <c r="J9" s="34">
        <v>12.06</v>
      </c>
      <c r="K9" s="34">
        <v>47.5</v>
      </c>
      <c r="L9" s="34">
        <v>2.05</v>
      </c>
      <c r="M9" s="34">
        <v>0.01</v>
      </c>
      <c r="N9" s="34">
        <f t="shared" ref="N9:N21" si="1">SUM(B9:M9)</f>
        <v>1099.67</v>
      </c>
      <c r="O9" s="114">
        <v>2.457231726283048</v>
      </c>
      <c r="Q9" s="36"/>
    </row>
    <row r="10" ht="30.0" customHeight="1">
      <c r="A10" s="127" t="s">
        <v>18</v>
      </c>
      <c r="B10" s="38">
        <v>0.0</v>
      </c>
      <c r="C10" s="38">
        <v>51.5</v>
      </c>
      <c r="D10" s="38">
        <v>174.24</v>
      </c>
      <c r="E10" s="38">
        <v>637.21</v>
      </c>
      <c r="F10" s="38">
        <v>38.05</v>
      </c>
      <c r="G10" s="38">
        <v>159.97</v>
      </c>
      <c r="H10" s="38">
        <v>150.57</v>
      </c>
      <c r="I10" s="38">
        <v>1171.01</v>
      </c>
      <c r="J10" s="38">
        <v>11.02</v>
      </c>
      <c r="K10" s="38">
        <v>21.73</v>
      </c>
      <c r="L10" s="38">
        <v>24.11</v>
      </c>
      <c r="M10" s="38">
        <v>10.01</v>
      </c>
      <c r="N10" s="38">
        <f t="shared" si="1"/>
        <v>2449.42</v>
      </c>
      <c r="O10" s="115">
        <v>3.8102643856920686</v>
      </c>
      <c r="Q10" s="36"/>
    </row>
    <row r="11" ht="30.0" customHeight="1">
      <c r="A11" s="127" t="s">
        <v>19</v>
      </c>
      <c r="B11" s="38">
        <v>0.0</v>
      </c>
      <c r="C11" s="38">
        <v>0.0</v>
      </c>
      <c r="D11" s="38">
        <v>0.0</v>
      </c>
      <c r="E11" s="38">
        <v>0.0</v>
      </c>
      <c r="F11" s="38">
        <v>109.7</v>
      </c>
      <c r="G11" s="38">
        <v>134.46</v>
      </c>
      <c r="H11" s="38">
        <v>438.76</v>
      </c>
      <c r="I11" s="38">
        <v>91.65</v>
      </c>
      <c r="J11" s="38">
        <v>49.11</v>
      </c>
      <c r="K11" s="38">
        <v>5.85</v>
      </c>
      <c r="L11" s="38">
        <v>0.0</v>
      </c>
      <c r="M11" s="38">
        <v>0.0</v>
      </c>
      <c r="N11" s="38">
        <f t="shared" si="1"/>
        <v>829.53</v>
      </c>
      <c r="O11" s="115">
        <v>1.228615863141524</v>
      </c>
    </row>
    <row r="12" ht="30.0" customHeight="1">
      <c r="A12" s="127" t="s">
        <v>20</v>
      </c>
      <c r="B12" s="38">
        <v>0.0</v>
      </c>
      <c r="C12" s="38">
        <v>142.51</v>
      </c>
      <c r="D12" s="38">
        <v>3311.63</v>
      </c>
      <c r="E12" s="38">
        <v>176.8</v>
      </c>
      <c r="F12" s="38">
        <v>1631.32</v>
      </c>
      <c r="G12" s="38">
        <v>287.82</v>
      </c>
      <c r="H12" s="38">
        <v>84.42</v>
      </c>
      <c r="I12" s="38">
        <v>236.21</v>
      </c>
      <c r="J12" s="38">
        <v>0.2</v>
      </c>
      <c r="K12" s="38">
        <v>60.5</v>
      </c>
      <c r="L12" s="38">
        <v>0.16</v>
      </c>
      <c r="M12" s="38">
        <v>0.04</v>
      </c>
      <c r="N12" s="38">
        <f t="shared" si="1"/>
        <v>5931.61</v>
      </c>
      <c r="O12" s="115">
        <v>10.31104199066874</v>
      </c>
      <c r="P12" s="40"/>
      <c r="Q12" s="36"/>
    </row>
    <row r="13" ht="30.0" customHeight="1">
      <c r="A13" s="127" t="s">
        <v>21</v>
      </c>
      <c r="B13" s="38">
        <v>0.0</v>
      </c>
      <c r="C13" s="38">
        <v>0.0</v>
      </c>
      <c r="D13" s="38">
        <v>4.5</v>
      </c>
      <c r="E13" s="38">
        <v>9.5</v>
      </c>
      <c r="F13" s="38">
        <v>0.05</v>
      </c>
      <c r="G13" s="38">
        <v>1.7</v>
      </c>
      <c r="H13" s="38">
        <v>29.62</v>
      </c>
      <c r="I13" s="38">
        <v>0.11</v>
      </c>
      <c r="J13" s="38">
        <v>2.16</v>
      </c>
      <c r="K13" s="38">
        <v>0.0</v>
      </c>
      <c r="L13" s="38">
        <v>0.0</v>
      </c>
      <c r="M13" s="38">
        <v>0.0</v>
      </c>
      <c r="N13" s="38">
        <f t="shared" si="1"/>
        <v>47.64</v>
      </c>
      <c r="O13" s="115">
        <v>0.3110419906687403</v>
      </c>
    </row>
    <row r="14" ht="30.0" customHeight="1">
      <c r="A14" s="127" t="s">
        <v>22</v>
      </c>
      <c r="B14" s="38">
        <v>0.0</v>
      </c>
      <c r="C14" s="38">
        <v>0.0</v>
      </c>
      <c r="D14" s="38">
        <v>2.6</v>
      </c>
      <c r="E14" s="38">
        <v>36.2</v>
      </c>
      <c r="F14" s="38">
        <v>115.3</v>
      </c>
      <c r="G14" s="38">
        <v>8.14</v>
      </c>
      <c r="H14" s="38">
        <v>3.03</v>
      </c>
      <c r="I14" s="38">
        <v>1246.24</v>
      </c>
      <c r="J14" s="38">
        <v>5.0</v>
      </c>
      <c r="K14" s="38">
        <v>30.0</v>
      </c>
      <c r="L14" s="38">
        <v>0.0</v>
      </c>
      <c r="M14" s="38">
        <v>0.0</v>
      </c>
      <c r="N14" s="38">
        <f t="shared" si="1"/>
        <v>1446.51</v>
      </c>
      <c r="O14" s="115">
        <v>0.6531881804043546</v>
      </c>
    </row>
    <row r="15" ht="30.0" customHeight="1">
      <c r="A15" s="127" t="s">
        <v>23</v>
      </c>
      <c r="B15" s="38">
        <v>0.0</v>
      </c>
      <c r="C15" s="38">
        <v>421.71</v>
      </c>
      <c r="D15" s="38">
        <v>6056.39</v>
      </c>
      <c r="E15" s="38">
        <v>1030.12</v>
      </c>
      <c r="F15" s="38">
        <v>1427.48</v>
      </c>
      <c r="G15" s="38">
        <v>859.0</v>
      </c>
      <c r="H15" s="38">
        <v>188.95</v>
      </c>
      <c r="I15" s="38">
        <v>1176.35</v>
      </c>
      <c r="J15" s="38">
        <v>57.95</v>
      </c>
      <c r="K15" s="38">
        <v>47.53</v>
      </c>
      <c r="L15" s="38">
        <v>144.8</v>
      </c>
      <c r="M15" s="38">
        <v>3.28</v>
      </c>
      <c r="N15" s="38">
        <f t="shared" si="1"/>
        <v>11413.56</v>
      </c>
      <c r="O15" s="115">
        <v>23.530326594090205</v>
      </c>
      <c r="Q15" s="36"/>
    </row>
    <row r="16" ht="30.0" customHeight="1">
      <c r="A16" s="127" t="s">
        <v>24</v>
      </c>
      <c r="B16" s="38">
        <v>0.0</v>
      </c>
      <c r="C16" s="38">
        <v>228.9</v>
      </c>
      <c r="D16" s="38">
        <v>1714.1</v>
      </c>
      <c r="E16" s="38">
        <v>59.62</v>
      </c>
      <c r="F16" s="38">
        <v>297.7</v>
      </c>
      <c r="G16" s="38">
        <v>109.7</v>
      </c>
      <c r="H16" s="38">
        <v>27.19</v>
      </c>
      <c r="I16" s="38">
        <v>150.42</v>
      </c>
      <c r="J16" s="38">
        <v>25.38</v>
      </c>
      <c r="K16" s="38">
        <v>11.7</v>
      </c>
      <c r="L16" s="38">
        <v>1.0</v>
      </c>
      <c r="M16" s="38">
        <v>0.0</v>
      </c>
      <c r="N16" s="38">
        <f t="shared" si="1"/>
        <v>2625.71</v>
      </c>
      <c r="O16" s="115">
        <v>3.576982892690513</v>
      </c>
    </row>
    <row r="17" ht="30.0" customHeight="1">
      <c r="A17" s="127" t="s">
        <v>25</v>
      </c>
      <c r="B17" s="38">
        <v>0.0</v>
      </c>
      <c r="C17" s="38">
        <v>1.0</v>
      </c>
      <c r="D17" s="38">
        <v>7.31</v>
      </c>
      <c r="E17" s="38">
        <v>2.4</v>
      </c>
      <c r="F17" s="38">
        <v>281.5</v>
      </c>
      <c r="G17" s="38">
        <v>49.96</v>
      </c>
      <c r="H17" s="38">
        <v>70.45</v>
      </c>
      <c r="I17" s="38">
        <v>63.88</v>
      </c>
      <c r="J17" s="38">
        <v>2.02</v>
      </c>
      <c r="K17" s="38">
        <v>4.4</v>
      </c>
      <c r="L17" s="38">
        <v>0.0</v>
      </c>
      <c r="M17" s="38">
        <v>0.0</v>
      </c>
      <c r="N17" s="38">
        <f t="shared" si="1"/>
        <v>482.92</v>
      </c>
      <c r="O17" s="115">
        <v>0.8087091757387248</v>
      </c>
    </row>
    <row r="18" ht="30.0" customHeight="1">
      <c r="A18" s="127" t="s">
        <v>26</v>
      </c>
      <c r="B18" s="38">
        <v>0.0</v>
      </c>
      <c r="C18" s="38">
        <v>5.7</v>
      </c>
      <c r="D18" s="38">
        <v>325.72</v>
      </c>
      <c r="E18" s="38">
        <v>34.0</v>
      </c>
      <c r="F18" s="38">
        <v>39.04</v>
      </c>
      <c r="G18" s="38">
        <v>1.13</v>
      </c>
      <c r="H18" s="38">
        <v>268.5</v>
      </c>
      <c r="I18" s="38">
        <v>0.0</v>
      </c>
      <c r="J18" s="38">
        <v>0.0</v>
      </c>
      <c r="K18" s="38">
        <v>28.0</v>
      </c>
      <c r="L18" s="38">
        <v>1.0</v>
      </c>
      <c r="M18" s="38">
        <v>0.19</v>
      </c>
      <c r="N18" s="38">
        <f t="shared" si="1"/>
        <v>703.28</v>
      </c>
      <c r="O18" s="115">
        <v>1.0575427682737168</v>
      </c>
      <c r="Q18" s="36"/>
    </row>
    <row r="19" ht="30.0" customHeight="1">
      <c r="A19" s="127" t="s">
        <v>27</v>
      </c>
      <c r="B19" s="38">
        <v>0.0</v>
      </c>
      <c r="C19" s="38">
        <v>276.9</v>
      </c>
      <c r="D19" s="38">
        <v>2030.8</v>
      </c>
      <c r="E19" s="38">
        <v>2557.34</v>
      </c>
      <c r="F19" s="38">
        <v>2819.32</v>
      </c>
      <c r="G19" s="38">
        <v>265.07</v>
      </c>
      <c r="H19" s="38">
        <v>697.68</v>
      </c>
      <c r="I19" s="38">
        <v>1883.03</v>
      </c>
      <c r="J19" s="38">
        <v>122.56</v>
      </c>
      <c r="K19" s="38">
        <v>28.81</v>
      </c>
      <c r="L19" s="38">
        <v>0.0</v>
      </c>
      <c r="M19" s="38">
        <v>0.01</v>
      </c>
      <c r="N19" s="38">
        <f t="shared" si="1"/>
        <v>10681.52</v>
      </c>
      <c r="O19" s="115">
        <v>18.506998444790046</v>
      </c>
      <c r="Q19" s="36"/>
    </row>
    <row r="20" ht="30.0" customHeight="1">
      <c r="A20" s="127" t="s">
        <v>28</v>
      </c>
      <c r="B20" s="38">
        <v>0.0</v>
      </c>
      <c r="C20" s="38">
        <v>0.0</v>
      </c>
      <c r="D20" s="38">
        <v>0.0</v>
      </c>
      <c r="E20" s="38">
        <v>0.02</v>
      </c>
      <c r="F20" s="38">
        <v>0.4</v>
      </c>
      <c r="G20" s="38">
        <v>8.32</v>
      </c>
      <c r="H20" s="38">
        <v>10.5</v>
      </c>
      <c r="I20" s="38">
        <v>84.3</v>
      </c>
      <c r="J20" s="38">
        <v>0.03</v>
      </c>
      <c r="K20" s="38">
        <v>0.2</v>
      </c>
      <c r="L20" s="38">
        <v>0.0</v>
      </c>
      <c r="M20" s="38">
        <v>0.0</v>
      </c>
      <c r="N20" s="38">
        <f t="shared" si="1"/>
        <v>103.77</v>
      </c>
      <c r="O20" s="115">
        <v>0.35769828926905134</v>
      </c>
      <c r="Q20" s="36"/>
    </row>
    <row r="21" ht="30.0" customHeight="1">
      <c r="A21" s="128" t="s">
        <v>29</v>
      </c>
      <c r="B21" s="43">
        <v>178.53</v>
      </c>
      <c r="C21" s="43">
        <v>757.8</v>
      </c>
      <c r="D21" s="43">
        <v>1798.71</v>
      </c>
      <c r="E21" s="43">
        <v>0.0</v>
      </c>
      <c r="F21" s="43">
        <v>9.5</v>
      </c>
      <c r="G21" s="43">
        <v>545.06</v>
      </c>
      <c r="H21" s="43">
        <v>8667.930000000093</v>
      </c>
      <c r="I21" s="43">
        <v>352.4</v>
      </c>
      <c r="J21" s="43">
        <v>25.82</v>
      </c>
      <c r="K21" s="43">
        <v>4.51</v>
      </c>
      <c r="L21" s="43">
        <v>531.89</v>
      </c>
      <c r="M21" s="43">
        <v>0.0</v>
      </c>
      <c r="N21" s="43">
        <f t="shared" si="1"/>
        <v>12872.15</v>
      </c>
      <c r="O21" s="116">
        <v>33.39035769828927</v>
      </c>
      <c r="Q21" s="36"/>
    </row>
    <row r="22" ht="30.0" customHeight="1">
      <c r="A22" s="90" t="s">
        <v>8</v>
      </c>
      <c r="B22" s="117">
        <f t="shared" ref="B22:N22" si="2">SUM(B9:B21)</f>
        <v>178.53</v>
      </c>
      <c r="C22" s="117">
        <f t="shared" si="2"/>
        <v>1886.02</v>
      </c>
      <c r="D22" s="117">
        <f t="shared" si="2"/>
        <v>15437.59</v>
      </c>
      <c r="E22" s="117">
        <f t="shared" si="2"/>
        <v>4818.81</v>
      </c>
      <c r="F22" s="117">
        <f t="shared" si="2"/>
        <v>7168.36</v>
      </c>
      <c r="G22" s="117">
        <f t="shared" si="2"/>
        <v>2518.83</v>
      </c>
      <c r="H22" s="117">
        <f t="shared" si="2"/>
        <v>10688.91</v>
      </c>
      <c r="I22" s="117">
        <f t="shared" si="2"/>
        <v>6667.65</v>
      </c>
      <c r="J22" s="117">
        <f t="shared" si="2"/>
        <v>313.31</v>
      </c>
      <c r="K22" s="117">
        <f t="shared" si="2"/>
        <v>290.73</v>
      </c>
      <c r="L22" s="117">
        <f t="shared" si="2"/>
        <v>705.01</v>
      </c>
      <c r="M22" s="117">
        <f t="shared" si="2"/>
        <v>13.54</v>
      </c>
      <c r="N22" s="117">
        <f t="shared" si="2"/>
        <v>50687.29</v>
      </c>
      <c r="O22" s="118">
        <v>100.0</v>
      </c>
      <c r="Q22" s="36"/>
    </row>
    <row r="23" ht="12.75" customHeight="1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</row>
    <row r="24" ht="12.75" customHeight="1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</row>
    <row r="25" ht="12.7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/>
    </row>
    <row r="26" ht="12.75" customHeight="1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</row>
    <row r="27" ht="12.75" customHeight="1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</row>
    <row r="28" ht="12.75" customHeight="1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/>
    </row>
    <row r="29" ht="12.75" customHeigh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</row>
    <row r="30" ht="12.75" customHeight="1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</row>
    <row r="31" ht="12.75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</row>
    <row r="32" ht="12.75" customHeight="1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</row>
    <row r="33" ht="12.7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</row>
    <row r="34" ht="12.75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</row>
    <row r="35" ht="12.7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</row>
    <row r="36" ht="12.75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/>
    </row>
    <row r="37" ht="12.7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</row>
    <row r="38" ht="12.7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</row>
    <row r="39" ht="12.7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</row>
    <row r="40" ht="12.75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</row>
    <row r="41" ht="12.7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</row>
    <row r="42" ht="12.75" customHeight="1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</row>
    <row r="43" ht="12.75" customHeight="1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/>
    </row>
    <row r="44" ht="12.75" customHeight="1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/>
    </row>
    <row r="45" ht="12.75" customHeight="1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/>
    </row>
    <row r="46" ht="12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/>
    </row>
    <row r="47" ht="12.7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</row>
    <row r="48" ht="12.7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</row>
    <row r="49" ht="12.7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</row>
    <row r="50" ht="12.7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</row>
    <row r="51" ht="12.7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1"/>
    </row>
    <row r="52" ht="12.7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1"/>
    </row>
    <row r="53" ht="12.7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1"/>
    </row>
    <row r="54" ht="12.7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1"/>
    </row>
    <row r="55" ht="12.7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/>
    </row>
    <row r="56" ht="12.7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/>
    </row>
    <row r="57" ht="12.7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1"/>
    </row>
    <row r="58" ht="12.7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1"/>
    </row>
    <row r="59" ht="12.7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1"/>
    </row>
    <row r="60" ht="12.7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1"/>
    </row>
    <row r="61" ht="12.7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1"/>
    </row>
    <row r="62" ht="12.7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</row>
    <row r="63" ht="12.7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</row>
    <row r="64" ht="12.7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/>
    </row>
    <row r="65" ht="12.7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1"/>
    </row>
    <row r="66" ht="12.7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/>
    </row>
    <row r="67" ht="12.7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1"/>
    </row>
    <row r="68" ht="12.7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1"/>
    </row>
    <row r="69" ht="12.7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</row>
    <row r="70" ht="12.7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</row>
    <row r="71" ht="12.7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1"/>
    </row>
    <row r="72" ht="12.7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</row>
    <row r="73" ht="12.7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/>
    </row>
    <row r="74" ht="12.7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1"/>
    </row>
    <row r="75" ht="12.7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1"/>
    </row>
    <row r="76" ht="12.7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/>
    </row>
    <row r="77" ht="12.7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</row>
    <row r="78" ht="12.7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</row>
    <row r="79" ht="12.7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1"/>
    </row>
    <row r="80" ht="12.7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</row>
    <row r="81" ht="12.7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</row>
    <row r="82" ht="12.7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1"/>
    </row>
    <row r="83" ht="12.7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1"/>
    </row>
    <row r="84" ht="12.7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1"/>
    </row>
    <row r="85" ht="12.7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1"/>
    </row>
    <row r="86" ht="12.7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</row>
    <row r="87" ht="12.7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1"/>
    </row>
    <row r="88" ht="12.7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1"/>
    </row>
    <row r="89" ht="12.7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/>
    </row>
    <row r="90" ht="12.7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1"/>
    </row>
    <row r="91" ht="12.7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1"/>
    </row>
    <row r="92" ht="12.7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1"/>
    </row>
    <row r="93" ht="12.7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1"/>
    </row>
    <row r="94" ht="12.7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</row>
    <row r="95" ht="12.7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1"/>
    </row>
    <row r="96" ht="12.7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1"/>
    </row>
    <row r="97" ht="12.7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1"/>
    </row>
    <row r="98" ht="12.7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1"/>
    </row>
    <row r="99" ht="12.7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1"/>
    </row>
    <row r="100" ht="12.7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1"/>
    </row>
    <row r="101" ht="12.7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/>
    </row>
    <row r="102" ht="12.7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1"/>
    </row>
    <row r="103" ht="12.7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1"/>
    </row>
    <row r="104" ht="12.7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1"/>
    </row>
    <row r="105" ht="12.7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1"/>
    </row>
    <row r="106" ht="12.7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1"/>
    </row>
    <row r="107" ht="12.7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1"/>
    </row>
    <row r="108" ht="12.7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1"/>
    </row>
    <row r="109" ht="12.7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1"/>
    </row>
    <row r="110" ht="12.7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1"/>
    </row>
    <row r="111" ht="12.7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1"/>
    </row>
    <row r="112" ht="12.7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1"/>
    </row>
    <row r="113" ht="12.7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1"/>
    </row>
    <row r="114" ht="12.7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1"/>
    </row>
    <row r="115" ht="12.7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1"/>
    </row>
    <row r="116" ht="12.7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1"/>
    </row>
    <row r="117" ht="12.7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1"/>
    </row>
    <row r="118" ht="12.7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1"/>
    </row>
    <row r="119" ht="12.75" customHeight="1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1"/>
    </row>
    <row r="120" ht="12.7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1"/>
    </row>
    <row r="121" ht="12.7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1"/>
    </row>
    <row r="122" ht="12.75" customHeight="1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1"/>
    </row>
    <row r="123" ht="12.75" customHeight="1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1"/>
    </row>
    <row r="124" ht="12.75" customHeight="1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1"/>
    </row>
    <row r="125" ht="12.75" customHeight="1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1"/>
    </row>
    <row r="126" ht="12.75" customHeight="1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1"/>
    </row>
    <row r="127" ht="12.75" customHeight="1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1"/>
    </row>
    <row r="128" ht="12.75" customHeight="1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1"/>
    </row>
    <row r="129" ht="12.75" customHeight="1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1"/>
    </row>
    <row r="130" ht="12.75" customHeight="1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1"/>
    </row>
    <row r="131" ht="12.75" customHeight="1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1"/>
    </row>
    <row r="132" ht="12.75" customHeight="1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1"/>
    </row>
    <row r="133" ht="12.75" customHeight="1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/>
    </row>
    <row r="134" ht="12.75" customHeight="1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1"/>
    </row>
    <row r="135" ht="12.75" customHeight="1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1"/>
    </row>
    <row r="136" ht="12.75" customHeight="1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1"/>
    </row>
    <row r="137" ht="12.75" customHeight="1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1"/>
    </row>
    <row r="138" ht="12.75" customHeight="1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1"/>
    </row>
    <row r="139" ht="12.75" customHeight="1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1"/>
    </row>
    <row r="140" ht="12.75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1"/>
    </row>
    <row r="141" ht="12.75" customHeight="1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1"/>
    </row>
    <row r="142" ht="12.75" customHeight="1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1"/>
    </row>
    <row r="143" ht="12.75" customHeight="1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1"/>
    </row>
    <row r="144" ht="12.75" customHeight="1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1"/>
    </row>
    <row r="145" ht="12.75" customHeight="1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1"/>
    </row>
    <row r="146" ht="12.75" customHeight="1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1"/>
    </row>
    <row r="147" ht="12.75" customHeight="1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1"/>
    </row>
    <row r="148" ht="12.75" customHeight="1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1"/>
    </row>
    <row r="149" ht="12.75" customHeight="1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1"/>
    </row>
    <row r="150" ht="12.75" customHeight="1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1"/>
    </row>
    <row r="151" ht="12.75" customHeight="1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1"/>
    </row>
    <row r="152" ht="12.75" customHeight="1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1"/>
    </row>
    <row r="153" ht="12.75" customHeight="1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1"/>
    </row>
    <row r="154" ht="12.75" customHeight="1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1"/>
    </row>
    <row r="155" ht="12.75" customHeight="1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1"/>
    </row>
    <row r="156" ht="12.75" customHeight="1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1"/>
    </row>
    <row r="157" ht="12.75" customHeight="1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1"/>
    </row>
    <row r="158" ht="12.75" customHeight="1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1"/>
    </row>
    <row r="159" ht="12.75" customHeight="1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1"/>
    </row>
    <row r="160" ht="12.75" customHeight="1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1"/>
    </row>
    <row r="161" ht="12.75" customHeight="1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1"/>
    </row>
    <row r="162" ht="12.75" customHeight="1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1"/>
    </row>
    <row r="163" ht="12.75" customHeight="1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1"/>
    </row>
    <row r="164" ht="12.75" customHeight="1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1"/>
    </row>
    <row r="165" ht="12.75" customHeight="1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1"/>
    </row>
    <row r="166" ht="12.75" customHeight="1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1"/>
    </row>
    <row r="167" ht="12.75" customHeight="1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1"/>
    </row>
    <row r="168" ht="12.75" customHeight="1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1"/>
    </row>
    <row r="169" ht="12.75" customHeight="1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1"/>
    </row>
    <row r="170" ht="12.75" customHeight="1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1"/>
    </row>
    <row r="171" ht="12.75" customHeight="1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1"/>
    </row>
    <row r="172" ht="12.75" customHeight="1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1"/>
    </row>
    <row r="173" ht="12.75" customHeight="1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1"/>
    </row>
    <row r="174" ht="12.75" customHeight="1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1"/>
    </row>
    <row r="175" ht="12.75" customHeight="1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1"/>
    </row>
    <row r="176" ht="12.75" customHeight="1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1"/>
    </row>
    <row r="177" ht="12.75" customHeight="1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/>
    </row>
    <row r="178" ht="12.75" customHeight="1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1"/>
    </row>
    <row r="179" ht="12.75" customHeight="1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1"/>
    </row>
    <row r="180" ht="12.75" customHeight="1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1"/>
    </row>
    <row r="181" ht="12.75" customHeight="1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1"/>
    </row>
    <row r="182" ht="12.75" customHeight="1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1"/>
    </row>
    <row r="183" ht="12.75" customHeight="1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1"/>
    </row>
    <row r="184" ht="12.75" customHeight="1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1"/>
    </row>
    <row r="185" ht="12.75" customHeight="1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1"/>
    </row>
    <row r="186" ht="12.75" customHeight="1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1"/>
    </row>
    <row r="187" ht="12.75" customHeight="1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1"/>
    </row>
    <row r="188" ht="12.75" customHeight="1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1"/>
    </row>
    <row r="189" ht="12.75" customHeight="1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1"/>
    </row>
    <row r="190" ht="12.75" customHeight="1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1"/>
    </row>
    <row r="191" ht="12.75" customHeight="1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1"/>
    </row>
    <row r="192" ht="12.75" customHeight="1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1"/>
    </row>
    <row r="193" ht="12.75" customHeight="1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1"/>
    </row>
    <row r="194" ht="12.75" customHeight="1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1"/>
    </row>
    <row r="195" ht="12.75" customHeight="1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1"/>
    </row>
    <row r="196" ht="12.75" customHeight="1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1"/>
    </row>
    <row r="197" ht="12.75" customHeight="1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1"/>
    </row>
    <row r="198" ht="12.75" customHeight="1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1"/>
    </row>
    <row r="199" ht="12.75" customHeight="1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1"/>
    </row>
    <row r="200" ht="12.75" customHeight="1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1"/>
    </row>
    <row r="201" ht="12.75" customHeight="1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1"/>
    </row>
    <row r="202" ht="12.75" customHeight="1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1"/>
    </row>
    <row r="203" ht="12.75" customHeight="1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1"/>
    </row>
    <row r="204" ht="12.75" customHeight="1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1"/>
    </row>
    <row r="205" ht="12.75" customHeight="1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1"/>
    </row>
    <row r="206" ht="12.75" customHeight="1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1"/>
    </row>
    <row r="207" ht="12.75" customHeight="1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1"/>
    </row>
    <row r="208" ht="12.75" customHeight="1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1"/>
    </row>
    <row r="209" ht="12.75" customHeight="1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1"/>
    </row>
    <row r="210" ht="12.75" customHeight="1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1"/>
    </row>
    <row r="211" ht="12.75" customHeight="1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1"/>
    </row>
    <row r="212" ht="12.75" customHeight="1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1"/>
    </row>
    <row r="213" ht="12.75" customHeight="1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1"/>
    </row>
    <row r="214" ht="12.75" customHeight="1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1"/>
    </row>
    <row r="215" ht="12.75" customHeight="1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1"/>
    </row>
    <row r="216" ht="12.75" customHeight="1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1"/>
    </row>
    <row r="217" ht="12.75" customHeight="1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1"/>
    </row>
    <row r="218" ht="12.75" customHeight="1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1"/>
    </row>
    <row r="219" ht="12.75" customHeight="1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1"/>
    </row>
    <row r="220" ht="12.75" customHeight="1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1"/>
    </row>
    <row r="221" ht="12.75" customHeight="1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/>
    </row>
    <row r="222" ht="12.75" customHeight="1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1"/>
    </row>
    <row r="223" ht="12.75" customHeight="1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1"/>
    </row>
    <row r="224" ht="12.75" customHeight="1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1"/>
    </row>
    <row r="225" ht="12.75" customHeight="1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1"/>
    </row>
    <row r="226" ht="12.75" customHeight="1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1"/>
    </row>
    <row r="227" ht="12.75" customHeight="1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1"/>
    </row>
    <row r="228" ht="12.75" customHeight="1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1"/>
    </row>
    <row r="229" ht="12.75" customHeight="1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1"/>
    </row>
    <row r="230" ht="12.75" customHeight="1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1"/>
    </row>
    <row r="231" ht="12.75" customHeight="1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1"/>
    </row>
    <row r="232" ht="12.75" customHeight="1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1"/>
    </row>
    <row r="233" ht="12.75" customHeight="1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1"/>
    </row>
    <row r="234" ht="12.75" customHeight="1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1"/>
    </row>
    <row r="235" ht="12.75" customHeight="1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1"/>
    </row>
    <row r="236" ht="12.75" customHeight="1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1"/>
    </row>
    <row r="237" ht="12.75" customHeight="1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1"/>
    </row>
    <row r="238" ht="12.75" customHeight="1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1"/>
    </row>
    <row r="239" ht="12.75" customHeight="1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1"/>
    </row>
    <row r="240" ht="12.75" customHeight="1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1"/>
    </row>
    <row r="241" ht="12.75" customHeight="1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/>
    </row>
    <row r="242" ht="12.75" customHeight="1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1"/>
    </row>
    <row r="243" ht="12.75" customHeight="1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1"/>
    </row>
    <row r="244" ht="12.75" customHeight="1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1"/>
    </row>
    <row r="245" ht="12.75" customHeight="1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1"/>
    </row>
    <row r="246" ht="12.75" customHeight="1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1"/>
    </row>
    <row r="247" ht="12.75" customHeight="1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1"/>
    </row>
    <row r="248" ht="12.75" customHeight="1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1"/>
    </row>
    <row r="249" ht="12.75" customHeight="1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1"/>
    </row>
    <row r="250" ht="12.75" customHeight="1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1"/>
    </row>
    <row r="251" ht="12.75" customHeight="1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1"/>
    </row>
    <row r="252" ht="12.75" customHeight="1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1"/>
    </row>
    <row r="253" ht="12.75" customHeight="1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1"/>
    </row>
    <row r="254" ht="12.75" customHeight="1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1"/>
    </row>
    <row r="255" ht="12.75" customHeight="1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1"/>
    </row>
    <row r="256" ht="12.75" customHeight="1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1"/>
    </row>
    <row r="257" ht="12.75" customHeight="1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1"/>
    </row>
    <row r="258" ht="12.75" customHeight="1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1"/>
    </row>
    <row r="259" ht="12.75" customHeight="1"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1"/>
    </row>
    <row r="260" ht="12.75" customHeight="1"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1"/>
    </row>
    <row r="261" ht="12.75" customHeight="1"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1"/>
    </row>
    <row r="262" ht="12.75" customHeight="1"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1"/>
    </row>
    <row r="263" ht="12.75" customHeight="1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1"/>
    </row>
    <row r="264" ht="12.75" customHeight="1"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1"/>
    </row>
    <row r="265" ht="12.75" customHeight="1"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/>
    </row>
    <row r="266" ht="12.75" customHeight="1"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1"/>
    </row>
    <row r="267" ht="12.75" customHeight="1"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1"/>
    </row>
    <row r="268" ht="12.75" customHeight="1"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1"/>
    </row>
    <row r="269" ht="12.75" customHeight="1"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1"/>
    </row>
    <row r="270" ht="12.75" customHeight="1"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1"/>
    </row>
    <row r="271" ht="12.75" customHeight="1"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1"/>
    </row>
    <row r="272" ht="12.75" customHeight="1"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1"/>
    </row>
    <row r="273" ht="12.75" customHeight="1"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1"/>
    </row>
    <row r="274" ht="12.75" customHeight="1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1"/>
    </row>
    <row r="275" ht="12.75" customHeight="1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1"/>
    </row>
    <row r="276" ht="12.75" customHeight="1"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1"/>
    </row>
    <row r="277" ht="12.75" customHeight="1"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1"/>
    </row>
    <row r="278" ht="12.75" customHeight="1"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1"/>
    </row>
    <row r="279" ht="12.75" customHeight="1"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1"/>
    </row>
    <row r="280" ht="12.75" customHeight="1"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1"/>
    </row>
    <row r="281" ht="12.75" customHeight="1"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1"/>
    </row>
    <row r="282" ht="12.75" customHeight="1"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1"/>
    </row>
    <row r="283" ht="12.75" customHeight="1"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1"/>
    </row>
    <row r="284" ht="12.75" customHeight="1"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1"/>
    </row>
    <row r="285" ht="12.75" customHeight="1"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1"/>
    </row>
    <row r="286" ht="12.75" customHeight="1"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1"/>
    </row>
    <row r="287" ht="12.75" customHeight="1"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1"/>
    </row>
    <row r="288" ht="12.75" customHeight="1"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1"/>
    </row>
    <row r="289" ht="12.75" customHeight="1"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1"/>
    </row>
    <row r="290" ht="12.75" customHeight="1"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1"/>
    </row>
    <row r="291" ht="12.75" customHeight="1"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1"/>
    </row>
    <row r="292" ht="12.75" customHeight="1"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1"/>
    </row>
    <row r="293" ht="12.75" customHeight="1"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1"/>
    </row>
    <row r="294" ht="12.75" customHeight="1"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1"/>
    </row>
    <row r="295" ht="12.75" customHeight="1"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1"/>
    </row>
    <row r="296" ht="12.75" customHeight="1"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1"/>
    </row>
    <row r="297" ht="12.75" customHeight="1"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1"/>
    </row>
    <row r="298" ht="12.75" customHeight="1"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1"/>
    </row>
    <row r="299" ht="12.75" customHeight="1"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1"/>
    </row>
    <row r="300" ht="12.75" customHeight="1"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1"/>
    </row>
    <row r="301" ht="12.75" customHeight="1"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1"/>
    </row>
    <row r="302" ht="12.75" customHeight="1"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1"/>
    </row>
    <row r="303" ht="12.75" customHeight="1"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1"/>
    </row>
    <row r="304" ht="12.75" customHeight="1"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1"/>
    </row>
    <row r="305" ht="12.75" customHeight="1"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1"/>
    </row>
    <row r="306" ht="12.75" customHeight="1"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1"/>
    </row>
    <row r="307" ht="12.75" customHeight="1"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1"/>
    </row>
    <row r="308" ht="12.75" customHeight="1"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1"/>
    </row>
    <row r="309" ht="12.75" customHeight="1"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/>
    </row>
    <row r="310" ht="12.75" customHeight="1"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1"/>
    </row>
    <row r="311" ht="12.75" customHeight="1"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1"/>
    </row>
    <row r="312" ht="12.75" customHeight="1"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1"/>
    </row>
    <row r="313" ht="12.75" customHeight="1"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1"/>
    </row>
    <row r="314" ht="12.75" customHeight="1"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1"/>
    </row>
    <row r="315" ht="12.75" customHeight="1"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1"/>
    </row>
    <row r="316" ht="12.75" customHeight="1"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1"/>
    </row>
    <row r="317" ht="12.75" customHeight="1"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1"/>
    </row>
    <row r="318" ht="12.75" customHeight="1"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1"/>
    </row>
    <row r="319" ht="12.75" customHeight="1"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1"/>
    </row>
    <row r="320" ht="12.75" customHeight="1"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1"/>
    </row>
    <row r="321" ht="12.75" customHeight="1"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1"/>
    </row>
    <row r="322" ht="12.75" customHeight="1"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1"/>
    </row>
    <row r="323" ht="12.75" customHeight="1"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1"/>
    </row>
    <row r="324" ht="12.75" customHeight="1"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1"/>
    </row>
    <row r="325" ht="12.75" customHeight="1"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1"/>
    </row>
    <row r="326" ht="12.75" customHeight="1"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1"/>
    </row>
    <row r="327" ht="12.75" customHeight="1"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1"/>
    </row>
    <row r="328" ht="12.75" customHeight="1"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1"/>
    </row>
    <row r="329" ht="12.75" customHeight="1"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1"/>
    </row>
    <row r="330" ht="12.75" customHeight="1"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1"/>
    </row>
    <row r="331" ht="12.75" customHeight="1"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1"/>
    </row>
    <row r="332" ht="12.75" customHeight="1"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1"/>
    </row>
    <row r="333" ht="12.75" customHeight="1"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1"/>
    </row>
    <row r="334" ht="12.75" customHeight="1"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1"/>
    </row>
    <row r="335" ht="12.75" customHeight="1"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1"/>
    </row>
    <row r="336" ht="12.75" customHeight="1"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1"/>
    </row>
    <row r="337" ht="12.75" customHeight="1"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1"/>
    </row>
    <row r="338" ht="12.75" customHeight="1"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1"/>
    </row>
    <row r="339" ht="12.75" customHeight="1"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1"/>
    </row>
    <row r="340" ht="12.75" customHeight="1"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1"/>
    </row>
    <row r="341" ht="12.75" customHeight="1"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1"/>
    </row>
    <row r="342" ht="12.75" customHeight="1"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1"/>
    </row>
    <row r="343" ht="12.75" customHeight="1"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1"/>
    </row>
    <row r="344" ht="12.75" customHeight="1"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1"/>
    </row>
    <row r="345" ht="12.75" customHeight="1"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1"/>
    </row>
    <row r="346" ht="12.75" customHeight="1"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1"/>
    </row>
    <row r="347" ht="12.75" customHeight="1"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1"/>
    </row>
    <row r="348" ht="12.75" customHeight="1"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1"/>
    </row>
    <row r="349" ht="12.75" customHeight="1"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1"/>
    </row>
    <row r="350" ht="12.75" customHeight="1"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1"/>
    </row>
    <row r="351" ht="12.75" customHeight="1"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1"/>
    </row>
    <row r="352" ht="12.75" customHeight="1"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1"/>
    </row>
    <row r="353" ht="12.75" customHeight="1"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1"/>
    </row>
    <row r="354" ht="12.75" customHeight="1"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1"/>
    </row>
    <row r="355" ht="12.75" customHeight="1"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1"/>
    </row>
    <row r="356" ht="12.75" customHeight="1"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1"/>
    </row>
    <row r="357" ht="12.75" customHeight="1"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1"/>
    </row>
    <row r="358" ht="12.75" customHeight="1"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1"/>
    </row>
    <row r="359" ht="12.75" customHeight="1"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1"/>
    </row>
    <row r="360" ht="12.75" customHeight="1"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1"/>
    </row>
    <row r="361" ht="12.75" customHeight="1"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1"/>
    </row>
    <row r="362" ht="12.75" customHeight="1"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1"/>
    </row>
    <row r="363" ht="12.75" customHeight="1"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1"/>
    </row>
    <row r="364" ht="12.75" customHeight="1"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1"/>
    </row>
    <row r="365" ht="12.75" customHeight="1"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1"/>
    </row>
    <row r="366" ht="12.75" customHeight="1"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1"/>
    </row>
    <row r="367" ht="12.75" customHeight="1"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1"/>
    </row>
    <row r="368" ht="12.75" customHeight="1"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1"/>
    </row>
    <row r="369" ht="12.75" customHeight="1"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1"/>
    </row>
    <row r="370" ht="12.75" customHeight="1"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1"/>
    </row>
    <row r="371" ht="12.75" customHeight="1"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1"/>
    </row>
    <row r="372" ht="12.75" customHeight="1"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1"/>
    </row>
    <row r="373" ht="12.75" customHeight="1"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1"/>
    </row>
    <row r="374" ht="12.75" customHeight="1"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1"/>
    </row>
    <row r="375" ht="12.75" customHeight="1"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1"/>
    </row>
    <row r="376" ht="12.75" customHeight="1"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1"/>
    </row>
    <row r="377" ht="12.75" customHeight="1"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1"/>
    </row>
    <row r="378" ht="12.75" customHeight="1"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1"/>
    </row>
    <row r="379" ht="12.75" customHeight="1"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1"/>
    </row>
    <row r="380" ht="12.75" customHeight="1"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1"/>
    </row>
    <row r="381" ht="12.75" customHeight="1"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1"/>
    </row>
    <row r="382" ht="12.75" customHeight="1"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1"/>
    </row>
    <row r="383" ht="12.75" customHeight="1"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1"/>
    </row>
    <row r="384" ht="12.75" customHeight="1"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1"/>
    </row>
    <row r="385" ht="12.75" customHeight="1"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1"/>
    </row>
    <row r="386" ht="12.75" customHeight="1"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1"/>
    </row>
    <row r="387" ht="12.75" customHeight="1"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1"/>
    </row>
    <row r="388" ht="12.75" customHeight="1"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1"/>
    </row>
    <row r="389" ht="12.75" customHeight="1"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1"/>
    </row>
    <row r="390" ht="12.75" customHeight="1"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1"/>
    </row>
    <row r="391" ht="12.75" customHeight="1"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1"/>
    </row>
    <row r="392" ht="12.75" customHeight="1"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1"/>
    </row>
    <row r="393" ht="12.75" customHeight="1"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1"/>
    </row>
    <row r="394" ht="12.75" customHeight="1"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1"/>
    </row>
    <row r="395" ht="12.75" customHeight="1"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1"/>
    </row>
    <row r="396" ht="12.75" customHeight="1"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1"/>
    </row>
    <row r="397" ht="12.75" customHeight="1"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1"/>
    </row>
    <row r="398" ht="12.75" customHeight="1"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1"/>
    </row>
    <row r="399" ht="12.75" customHeight="1"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1"/>
    </row>
    <row r="400" ht="12.75" customHeight="1"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1"/>
    </row>
    <row r="401" ht="12.75" customHeight="1"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1"/>
    </row>
    <row r="402" ht="12.75" customHeight="1"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1"/>
    </row>
    <row r="403" ht="12.75" customHeight="1"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1"/>
    </row>
    <row r="404" ht="12.75" customHeight="1"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1"/>
    </row>
    <row r="405" ht="12.75" customHeight="1"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1"/>
    </row>
    <row r="406" ht="12.75" customHeight="1"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1"/>
    </row>
    <row r="407" ht="12.75" customHeight="1"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1"/>
    </row>
    <row r="408" ht="12.75" customHeight="1"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1"/>
    </row>
    <row r="409" ht="12.75" customHeight="1"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1"/>
    </row>
    <row r="410" ht="12.75" customHeight="1"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1"/>
    </row>
    <row r="411" ht="12.75" customHeight="1"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1"/>
    </row>
    <row r="412" ht="12.75" customHeight="1"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1"/>
    </row>
    <row r="413" ht="12.75" customHeight="1"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1"/>
    </row>
    <row r="414" ht="12.75" customHeight="1"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1"/>
    </row>
    <row r="415" ht="12.75" customHeight="1"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1"/>
    </row>
    <row r="416" ht="12.75" customHeight="1"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1"/>
    </row>
    <row r="417" ht="12.75" customHeight="1"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1"/>
    </row>
    <row r="418" ht="12.75" customHeight="1"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1"/>
    </row>
    <row r="419" ht="12.75" customHeight="1"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1"/>
    </row>
    <row r="420" ht="12.75" customHeight="1"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1"/>
    </row>
    <row r="421" ht="12.75" customHeight="1"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1"/>
    </row>
    <row r="422" ht="12.75" customHeight="1"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1"/>
    </row>
    <row r="423" ht="12.75" customHeight="1"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1"/>
    </row>
    <row r="424" ht="12.75" customHeight="1"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1"/>
    </row>
    <row r="425" ht="12.75" customHeight="1"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1"/>
    </row>
    <row r="426" ht="12.75" customHeight="1"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1"/>
    </row>
    <row r="427" ht="12.75" customHeight="1"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1"/>
    </row>
    <row r="428" ht="12.75" customHeight="1"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1"/>
    </row>
    <row r="429" ht="12.75" customHeight="1"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1"/>
    </row>
    <row r="430" ht="12.75" customHeight="1"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1"/>
    </row>
    <row r="431" ht="12.75" customHeight="1"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1"/>
    </row>
    <row r="432" ht="12.75" customHeight="1"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1"/>
    </row>
    <row r="433" ht="12.75" customHeight="1"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1"/>
    </row>
    <row r="434" ht="12.75" customHeight="1"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1"/>
    </row>
    <row r="435" ht="12.75" customHeight="1"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1"/>
    </row>
    <row r="436" ht="12.75" customHeight="1"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1"/>
    </row>
    <row r="437" ht="12.75" customHeight="1"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1"/>
    </row>
    <row r="438" ht="12.75" customHeight="1"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1"/>
    </row>
    <row r="439" ht="12.75" customHeight="1"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1"/>
    </row>
    <row r="440" ht="12.75" customHeight="1"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1"/>
    </row>
    <row r="441" ht="12.75" customHeight="1"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1"/>
    </row>
    <row r="442" ht="12.75" customHeight="1"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1"/>
    </row>
    <row r="443" ht="12.75" customHeight="1"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1"/>
    </row>
    <row r="444" ht="12.75" customHeight="1"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1"/>
    </row>
    <row r="445" ht="12.75" customHeight="1"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1"/>
    </row>
    <row r="446" ht="12.75" customHeight="1"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1"/>
    </row>
    <row r="447" ht="12.75" customHeight="1"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1"/>
    </row>
    <row r="448" ht="12.75" customHeight="1"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1"/>
    </row>
    <row r="449" ht="12.75" customHeight="1"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1"/>
    </row>
    <row r="450" ht="12.75" customHeight="1"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1"/>
    </row>
    <row r="451" ht="12.75" customHeight="1"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1"/>
    </row>
    <row r="452" ht="12.75" customHeight="1"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1"/>
    </row>
    <row r="453" ht="12.75" customHeight="1"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1"/>
    </row>
    <row r="454" ht="12.75" customHeight="1"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1"/>
    </row>
    <row r="455" ht="12.75" customHeight="1"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1"/>
    </row>
    <row r="456" ht="12.75" customHeight="1"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1"/>
    </row>
    <row r="457" ht="12.75" customHeight="1"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1"/>
    </row>
    <row r="458" ht="12.75" customHeight="1"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1"/>
    </row>
    <row r="459" ht="12.75" customHeight="1"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1"/>
    </row>
    <row r="460" ht="12.75" customHeight="1"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1"/>
    </row>
    <row r="461" ht="12.75" customHeight="1"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1"/>
    </row>
    <row r="462" ht="12.75" customHeight="1"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1"/>
    </row>
    <row r="463" ht="12.75" customHeight="1"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1"/>
    </row>
    <row r="464" ht="12.75" customHeight="1"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1"/>
    </row>
    <row r="465" ht="12.75" customHeight="1"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1"/>
    </row>
    <row r="466" ht="12.75" customHeight="1"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1"/>
    </row>
    <row r="467" ht="12.75" customHeight="1"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1"/>
    </row>
    <row r="468" ht="12.75" customHeight="1"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1"/>
    </row>
    <row r="469" ht="12.75" customHeight="1"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1"/>
    </row>
    <row r="470" ht="12.75" customHeight="1"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1"/>
    </row>
    <row r="471" ht="12.75" customHeight="1"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1"/>
    </row>
    <row r="472" ht="12.75" customHeight="1"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1"/>
    </row>
    <row r="473" ht="12.75" customHeight="1"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1"/>
    </row>
    <row r="474" ht="12.75" customHeight="1"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1"/>
    </row>
    <row r="475" ht="12.75" customHeight="1"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1"/>
    </row>
    <row r="476" ht="12.75" customHeight="1"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1"/>
    </row>
    <row r="477" ht="12.75" customHeight="1"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1"/>
    </row>
    <row r="478" ht="12.75" customHeight="1"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1"/>
    </row>
    <row r="479" ht="12.75" customHeight="1"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1"/>
    </row>
    <row r="480" ht="12.75" customHeight="1"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1"/>
    </row>
    <row r="481" ht="12.75" customHeight="1"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1"/>
    </row>
    <row r="482" ht="12.75" customHeight="1"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1"/>
    </row>
    <row r="483" ht="12.75" customHeight="1"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1"/>
    </row>
    <row r="484" ht="12.75" customHeight="1"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1"/>
    </row>
    <row r="485" ht="12.75" customHeight="1"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1"/>
    </row>
    <row r="486" ht="12.75" customHeight="1"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1"/>
    </row>
    <row r="487" ht="12.75" customHeight="1"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1"/>
    </row>
    <row r="488" ht="12.75" customHeight="1"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1"/>
    </row>
    <row r="489" ht="12.75" customHeight="1"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1"/>
    </row>
    <row r="490" ht="12.75" customHeight="1"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1"/>
    </row>
    <row r="491" ht="12.75" customHeight="1"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1"/>
    </row>
    <row r="492" ht="12.75" customHeight="1"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1"/>
    </row>
    <row r="493" ht="12.75" customHeight="1"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1"/>
    </row>
    <row r="494" ht="12.75" customHeight="1"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1"/>
    </row>
    <row r="495" ht="12.75" customHeight="1"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1"/>
    </row>
    <row r="496" ht="12.75" customHeight="1"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1"/>
    </row>
    <row r="497" ht="12.75" customHeight="1"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1"/>
    </row>
    <row r="498" ht="12.75" customHeight="1"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1"/>
    </row>
    <row r="499" ht="12.75" customHeight="1"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1"/>
    </row>
    <row r="500" ht="12.75" customHeight="1"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1"/>
    </row>
    <row r="501" ht="12.75" customHeight="1"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1"/>
    </row>
    <row r="502" ht="12.75" customHeight="1"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1"/>
    </row>
    <row r="503" ht="12.75" customHeight="1"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1"/>
    </row>
    <row r="504" ht="12.75" customHeight="1"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1"/>
    </row>
    <row r="505" ht="12.75" customHeight="1"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1"/>
    </row>
    <row r="506" ht="12.75" customHeight="1"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1"/>
    </row>
    <row r="507" ht="12.75" customHeight="1"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1"/>
    </row>
    <row r="508" ht="12.75" customHeight="1"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1"/>
    </row>
    <row r="509" ht="12.75" customHeight="1"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1"/>
    </row>
    <row r="510" ht="12.75" customHeight="1"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1"/>
    </row>
    <row r="511" ht="12.75" customHeight="1"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1"/>
    </row>
    <row r="512" ht="12.75" customHeight="1"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1"/>
    </row>
    <row r="513" ht="12.75" customHeight="1"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1"/>
    </row>
    <row r="514" ht="12.75" customHeight="1"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1"/>
    </row>
    <row r="515" ht="12.75" customHeight="1"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1"/>
    </row>
    <row r="516" ht="12.75" customHeight="1"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1"/>
    </row>
    <row r="517" ht="12.75" customHeight="1"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1"/>
    </row>
    <row r="518" ht="12.75" customHeight="1"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1"/>
    </row>
    <row r="519" ht="12.75" customHeight="1"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1"/>
    </row>
    <row r="520" ht="12.75" customHeight="1"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1"/>
    </row>
    <row r="521" ht="12.75" customHeight="1"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1"/>
    </row>
    <row r="522" ht="12.75" customHeight="1"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1"/>
    </row>
    <row r="523" ht="12.75" customHeight="1"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1"/>
    </row>
    <row r="524" ht="12.75" customHeight="1"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1"/>
    </row>
    <row r="525" ht="12.75" customHeight="1"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1"/>
    </row>
    <row r="526" ht="12.75" customHeight="1"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1"/>
    </row>
    <row r="527" ht="12.75" customHeight="1"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1"/>
    </row>
    <row r="528" ht="12.75" customHeight="1"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1"/>
    </row>
    <row r="529" ht="12.75" customHeight="1"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1"/>
    </row>
    <row r="530" ht="12.75" customHeight="1"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1"/>
    </row>
    <row r="531" ht="12.75" customHeight="1"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1"/>
    </row>
    <row r="532" ht="12.75" customHeight="1"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1"/>
    </row>
    <row r="533" ht="12.75" customHeight="1"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1"/>
    </row>
    <row r="534" ht="12.75" customHeight="1"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1"/>
    </row>
    <row r="535" ht="12.75" customHeight="1"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1"/>
    </row>
    <row r="536" ht="12.75" customHeight="1"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1"/>
    </row>
    <row r="537" ht="12.75" customHeight="1"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1"/>
    </row>
    <row r="538" ht="12.75" customHeight="1"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1"/>
    </row>
    <row r="539" ht="12.75" customHeight="1"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1"/>
    </row>
    <row r="540" ht="12.75" customHeight="1"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1"/>
    </row>
    <row r="541" ht="12.75" customHeight="1"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1"/>
    </row>
    <row r="542" ht="12.75" customHeight="1"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1"/>
    </row>
    <row r="543" ht="12.75" customHeight="1"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1"/>
    </row>
    <row r="544" ht="12.75" customHeight="1"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1"/>
    </row>
    <row r="545" ht="12.75" customHeight="1"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1"/>
    </row>
    <row r="546" ht="12.75" customHeight="1"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1"/>
    </row>
    <row r="547" ht="12.75" customHeight="1"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1"/>
    </row>
    <row r="548" ht="12.75" customHeight="1"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1"/>
    </row>
    <row r="549" ht="12.75" customHeight="1"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1"/>
    </row>
    <row r="550" ht="12.75" customHeight="1"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1"/>
    </row>
    <row r="551" ht="12.75" customHeight="1"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1"/>
    </row>
    <row r="552" ht="12.75" customHeight="1"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1"/>
    </row>
    <row r="553" ht="12.75" customHeight="1"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1"/>
    </row>
    <row r="554" ht="12.75" customHeight="1"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1"/>
    </row>
    <row r="555" ht="12.75" customHeight="1"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1"/>
    </row>
    <row r="556" ht="12.75" customHeight="1"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1"/>
    </row>
    <row r="557" ht="12.75" customHeight="1"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1"/>
    </row>
    <row r="558" ht="12.75" customHeight="1"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1"/>
    </row>
    <row r="559" ht="12.75" customHeight="1"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1"/>
    </row>
    <row r="560" ht="12.75" customHeight="1"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1"/>
    </row>
    <row r="561" ht="12.75" customHeight="1"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1"/>
    </row>
    <row r="562" ht="12.75" customHeight="1"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1"/>
    </row>
    <row r="563" ht="12.75" customHeight="1"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1"/>
    </row>
    <row r="564" ht="12.75" customHeight="1"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1"/>
    </row>
    <row r="565" ht="12.75" customHeight="1"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1"/>
    </row>
    <row r="566" ht="12.75" customHeight="1"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1"/>
    </row>
    <row r="567" ht="12.75" customHeight="1"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1"/>
    </row>
    <row r="568" ht="12.75" customHeight="1"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1"/>
    </row>
    <row r="569" ht="12.75" customHeight="1"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1"/>
    </row>
    <row r="570" ht="12.75" customHeight="1"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1"/>
    </row>
    <row r="571" ht="12.75" customHeight="1"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1"/>
    </row>
    <row r="572" ht="12.75" customHeight="1"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1"/>
    </row>
    <row r="573" ht="12.75" customHeight="1"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1"/>
    </row>
    <row r="574" ht="12.75" customHeight="1"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1"/>
    </row>
    <row r="575" ht="12.75" customHeight="1"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1"/>
    </row>
    <row r="576" ht="12.75" customHeight="1"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1"/>
    </row>
    <row r="577" ht="12.75" customHeight="1"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1"/>
    </row>
    <row r="578" ht="12.75" customHeight="1"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1"/>
    </row>
    <row r="579" ht="12.75" customHeight="1"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1"/>
    </row>
    <row r="580" ht="12.75" customHeight="1"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1"/>
    </row>
    <row r="581" ht="12.75" customHeight="1"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1"/>
    </row>
    <row r="582" ht="12.75" customHeight="1"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1"/>
    </row>
    <row r="583" ht="12.75" customHeight="1"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1"/>
    </row>
    <row r="584" ht="12.75" customHeight="1"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1"/>
    </row>
    <row r="585" ht="12.75" customHeight="1"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1"/>
    </row>
    <row r="586" ht="12.75" customHeight="1"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1"/>
    </row>
    <row r="587" ht="12.75" customHeight="1"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1"/>
    </row>
    <row r="588" ht="12.75" customHeight="1"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1"/>
    </row>
    <row r="589" ht="12.75" customHeight="1"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1"/>
    </row>
    <row r="590" ht="12.75" customHeight="1"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1"/>
    </row>
    <row r="591" ht="12.75" customHeight="1"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1"/>
    </row>
    <row r="592" ht="12.75" customHeight="1"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1"/>
    </row>
    <row r="593" ht="12.75" customHeight="1"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1"/>
    </row>
    <row r="594" ht="12.75" customHeight="1"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1"/>
    </row>
    <row r="595" ht="12.75" customHeight="1"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1"/>
    </row>
    <row r="596" ht="12.75" customHeight="1"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1"/>
    </row>
    <row r="597" ht="12.75" customHeight="1"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1"/>
    </row>
    <row r="598" ht="12.75" customHeight="1"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1"/>
    </row>
    <row r="599" ht="12.75" customHeight="1"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1"/>
    </row>
    <row r="600" ht="12.75" customHeight="1"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1"/>
    </row>
    <row r="601" ht="12.75" customHeight="1"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1"/>
    </row>
    <row r="602" ht="12.75" customHeight="1"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1"/>
    </row>
    <row r="603" ht="12.75" customHeight="1"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1"/>
    </row>
    <row r="604" ht="12.75" customHeight="1"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1"/>
    </row>
    <row r="605" ht="12.75" customHeight="1"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1"/>
    </row>
    <row r="606" ht="12.75" customHeight="1"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1"/>
    </row>
    <row r="607" ht="12.75" customHeight="1"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1"/>
    </row>
    <row r="608" ht="12.75" customHeight="1"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1"/>
    </row>
    <row r="609" ht="12.75" customHeight="1"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1"/>
    </row>
    <row r="610" ht="12.75" customHeight="1"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1"/>
    </row>
    <row r="611" ht="12.75" customHeight="1"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1"/>
    </row>
    <row r="612" ht="12.75" customHeight="1"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1"/>
    </row>
    <row r="613" ht="12.75" customHeight="1"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1"/>
    </row>
    <row r="614" ht="12.75" customHeight="1"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1"/>
    </row>
    <row r="615" ht="12.75" customHeight="1"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1"/>
    </row>
    <row r="616" ht="12.75" customHeight="1"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1"/>
    </row>
    <row r="617" ht="12.75" customHeight="1"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1"/>
    </row>
    <row r="618" ht="12.75" customHeight="1"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1"/>
    </row>
    <row r="619" ht="12.75" customHeight="1"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1"/>
    </row>
    <row r="620" ht="12.75" customHeight="1"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1"/>
    </row>
    <row r="621" ht="12.75" customHeight="1"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1"/>
    </row>
    <row r="622" ht="12.75" customHeight="1"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1"/>
    </row>
    <row r="623" ht="12.75" customHeight="1"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1"/>
    </row>
    <row r="624" ht="12.75" customHeight="1"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1"/>
    </row>
    <row r="625" ht="12.75" customHeight="1"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1"/>
    </row>
    <row r="626" ht="12.75" customHeight="1"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1"/>
    </row>
    <row r="627" ht="12.75" customHeight="1"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1"/>
    </row>
    <row r="628" ht="12.75" customHeight="1"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1"/>
    </row>
    <row r="629" ht="12.75" customHeight="1"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1"/>
    </row>
    <row r="630" ht="12.75" customHeight="1"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1"/>
    </row>
    <row r="631" ht="12.75" customHeight="1"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1"/>
    </row>
    <row r="632" ht="12.75" customHeight="1"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1"/>
    </row>
    <row r="633" ht="12.75" customHeight="1"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1"/>
    </row>
    <row r="634" ht="12.75" customHeight="1"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1"/>
    </row>
    <row r="635" ht="12.75" customHeight="1"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1"/>
    </row>
    <row r="636" ht="12.75" customHeight="1"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1"/>
    </row>
    <row r="637" ht="12.75" customHeight="1"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1"/>
    </row>
    <row r="638" ht="12.75" customHeight="1"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1"/>
    </row>
    <row r="639" ht="12.75" customHeight="1"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1"/>
    </row>
    <row r="640" ht="12.75" customHeight="1"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1"/>
    </row>
    <row r="641" ht="12.75" customHeight="1"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1"/>
    </row>
    <row r="642" ht="12.75" customHeight="1"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1"/>
    </row>
    <row r="643" ht="12.75" customHeight="1"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1"/>
    </row>
    <row r="644" ht="12.75" customHeight="1"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1"/>
    </row>
    <row r="645" ht="12.75" customHeight="1"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1"/>
    </row>
    <row r="646" ht="12.75" customHeight="1"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1"/>
    </row>
    <row r="647" ht="12.75" customHeight="1"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1"/>
    </row>
    <row r="648" ht="12.75" customHeight="1"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1"/>
    </row>
    <row r="649" ht="12.75" customHeight="1"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1"/>
    </row>
    <row r="650" ht="12.75" customHeight="1"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1"/>
    </row>
    <row r="651" ht="12.75" customHeight="1"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1"/>
    </row>
    <row r="652" ht="12.75" customHeight="1"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1"/>
    </row>
    <row r="653" ht="12.75" customHeight="1"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1"/>
    </row>
    <row r="654" ht="12.75" customHeight="1"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1"/>
    </row>
    <row r="655" ht="12.75" customHeight="1"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1"/>
    </row>
    <row r="656" ht="12.75" customHeight="1"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1"/>
    </row>
    <row r="657" ht="12.75" customHeight="1"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1"/>
    </row>
    <row r="658" ht="12.75" customHeight="1"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1"/>
    </row>
    <row r="659" ht="12.75" customHeight="1"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1"/>
    </row>
    <row r="660" ht="12.75" customHeight="1"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1"/>
    </row>
    <row r="661" ht="12.75" customHeight="1"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1"/>
    </row>
    <row r="662" ht="12.75" customHeight="1"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1"/>
    </row>
    <row r="663" ht="12.75" customHeight="1"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1"/>
    </row>
    <row r="664" ht="12.75" customHeight="1"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1"/>
    </row>
    <row r="665" ht="12.75" customHeight="1"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1"/>
    </row>
    <row r="666" ht="12.75" customHeight="1"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1"/>
    </row>
    <row r="667" ht="12.75" customHeight="1"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1"/>
    </row>
    <row r="668" ht="12.75" customHeight="1"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1"/>
    </row>
    <row r="669" ht="12.75" customHeight="1"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1"/>
    </row>
    <row r="670" ht="12.75" customHeight="1"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1"/>
    </row>
    <row r="671" ht="12.75" customHeight="1"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1"/>
    </row>
    <row r="672" ht="12.75" customHeight="1"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1"/>
    </row>
    <row r="673" ht="12.75" customHeight="1"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1"/>
    </row>
    <row r="674" ht="12.75" customHeight="1"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1"/>
    </row>
    <row r="675" ht="12.75" customHeight="1"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1"/>
    </row>
    <row r="676" ht="12.75" customHeight="1"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1"/>
    </row>
    <row r="677" ht="12.75" customHeight="1"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1"/>
    </row>
    <row r="678" ht="12.75" customHeight="1"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1"/>
    </row>
    <row r="679" ht="12.75" customHeight="1"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1"/>
    </row>
    <row r="680" ht="12.75" customHeight="1"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1"/>
    </row>
    <row r="681" ht="12.75" customHeight="1"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1"/>
    </row>
    <row r="682" ht="12.75" customHeight="1"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1"/>
    </row>
    <row r="683" ht="12.75" customHeight="1"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1"/>
    </row>
    <row r="684" ht="12.75" customHeight="1"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1"/>
    </row>
    <row r="685" ht="12.75" customHeight="1"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1"/>
    </row>
    <row r="686" ht="12.75" customHeight="1"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1"/>
    </row>
    <row r="687" ht="12.75" customHeight="1"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1"/>
    </row>
    <row r="688" ht="12.75" customHeight="1"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1"/>
    </row>
    <row r="689" ht="12.75" customHeight="1"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1"/>
    </row>
    <row r="690" ht="12.75" customHeight="1"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1"/>
    </row>
    <row r="691" ht="12.75" customHeight="1"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1"/>
    </row>
    <row r="692" ht="12.75" customHeight="1"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1"/>
    </row>
    <row r="693" ht="12.75" customHeight="1"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1"/>
    </row>
    <row r="694" ht="12.75" customHeight="1"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1"/>
    </row>
    <row r="695" ht="12.75" customHeight="1"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1"/>
    </row>
    <row r="696" ht="12.75" customHeight="1"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1"/>
    </row>
    <row r="697" ht="12.75" customHeight="1"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1"/>
    </row>
    <row r="698" ht="12.75" customHeight="1"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1"/>
    </row>
    <row r="699" ht="12.75" customHeight="1"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1"/>
    </row>
    <row r="700" ht="12.75" customHeight="1"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1"/>
    </row>
    <row r="701" ht="12.75" customHeight="1"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1"/>
    </row>
    <row r="702" ht="12.75" customHeight="1"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1"/>
    </row>
    <row r="703" ht="12.75" customHeight="1"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1"/>
    </row>
    <row r="704" ht="12.75" customHeight="1"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1"/>
    </row>
    <row r="705" ht="12.75" customHeight="1"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1"/>
    </row>
    <row r="706" ht="12.75" customHeight="1"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1"/>
    </row>
    <row r="707" ht="12.75" customHeight="1"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1"/>
    </row>
    <row r="708" ht="12.75" customHeight="1"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1"/>
    </row>
    <row r="709" ht="12.75" customHeight="1"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1"/>
    </row>
    <row r="710" ht="12.75" customHeight="1"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1"/>
    </row>
    <row r="711" ht="12.75" customHeight="1"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1"/>
    </row>
    <row r="712" ht="12.75" customHeight="1"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1"/>
    </row>
    <row r="713" ht="12.75" customHeight="1"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1"/>
    </row>
    <row r="714" ht="12.75" customHeight="1"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1"/>
    </row>
    <row r="715" ht="12.75" customHeight="1"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1"/>
    </row>
    <row r="716" ht="12.75" customHeight="1"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1"/>
    </row>
    <row r="717" ht="12.75" customHeight="1"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1"/>
    </row>
    <row r="718" ht="12.75" customHeight="1"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1"/>
    </row>
    <row r="719" ht="12.75" customHeight="1"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1"/>
    </row>
    <row r="720" ht="12.75" customHeight="1"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1"/>
    </row>
    <row r="721" ht="12.75" customHeight="1"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1"/>
    </row>
    <row r="722" ht="12.75" customHeight="1"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1"/>
    </row>
    <row r="723" ht="12.75" customHeight="1"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1"/>
    </row>
    <row r="724" ht="12.75" customHeight="1"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1"/>
    </row>
    <row r="725" ht="12.75" customHeight="1"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1"/>
    </row>
    <row r="726" ht="12.75" customHeight="1"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1"/>
    </row>
    <row r="727" ht="12.75" customHeight="1"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1"/>
    </row>
    <row r="728" ht="12.75" customHeight="1"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1"/>
    </row>
    <row r="729" ht="12.75" customHeight="1"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1"/>
    </row>
    <row r="730" ht="12.75" customHeight="1"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1"/>
    </row>
    <row r="731" ht="12.75" customHeight="1"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1"/>
    </row>
    <row r="732" ht="12.75" customHeight="1"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1"/>
    </row>
    <row r="733" ht="12.75" customHeight="1"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1"/>
    </row>
    <row r="734" ht="12.75" customHeight="1"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1"/>
    </row>
    <row r="735" ht="12.75" customHeight="1"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1"/>
    </row>
    <row r="736" ht="12.75" customHeight="1"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1"/>
    </row>
    <row r="737" ht="12.75" customHeight="1"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1"/>
    </row>
    <row r="738" ht="12.75" customHeight="1"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1"/>
    </row>
    <row r="739" ht="12.75" customHeight="1"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1"/>
    </row>
    <row r="740" ht="12.75" customHeight="1"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1"/>
    </row>
    <row r="741" ht="12.75" customHeight="1"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1"/>
    </row>
    <row r="742" ht="12.75" customHeight="1"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1"/>
    </row>
    <row r="743" ht="12.75" customHeight="1"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1"/>
    </row>
    <row r="744" ht="12.75" customHeight="1"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1"/>
    </row>
    <row r="745" ht="12.75" customHeight="1"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1"/>
    </row>
    <row r="746" ht="12.75" customHeight="1"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1"/>
    </row>
    <row r="747" ht="12.75" customHeight="1"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1"/>
    </row>
    <row r="748" ht="12.75" customHeight="1"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1"/>
    </row>
    <row r="749" ht="12.75" customHeight="1"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1"/>
    </row>
    <row r="750" ht="12.75" customHeight="1"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1"/>
    </row>
    <row r="751" ht="12.75" customHeight="1"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1"/>
    </row>
    <row r="752" ht="12.75" customHeight="1"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1"/>
    </row>
    <row r="753" ht="12.75" customHeight="1"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1"/>
    </row>
    <row r="754" ht="12.75" customHeight="1"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1"/>
    </row>
    <row r="755" ht="12.75" customHeight="1"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1"/>
    </row>
    <row r="756" ht="12.75" customHeight="1"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1"/>
    </row>
    <row r="757" ht="12.75" customHeight="1"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1"/>
    </row>
    <row r="758" ht="12.75" customHeight="1"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1"/>
    </row>
    <row r="759" ht="12.75" customHeight="1"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1"/>
    </row>
    <row r="760" ht="12.75" customHeight="1"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1"/>
    </row>
    <row r="761" ht="12.75" customHeight="1"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1"/>
    </row>
    <row r="762" ht="12.75" customHeight="1"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1"/>
    </row>
    <row r="763" ht="12.75" customHeight="1"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1"/>
    </row>
    <row r="764" ht="12.75" customHeight="1"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1"/>
    </row>
    <row r="765" ht="12.75" customHeight="1"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1"/>
    </row>
    <row r="766" ht="12.75" customHeight="1"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1"/>
    </row>
    <row r="767" ht="12.75" customHeight="1"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1"/>
    </row>
    <row r="768" ht="12.75" customHeight="1"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1"/>
    </row>
    <row r="769" ht="12.75" customHeight="1"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1"/>
    </row>
    <row r="770" ht="12.75" customHeight="1"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1"/>
    </row>
    <row r="771" ht="12.75" customHeight="1"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1"/>
    </row>
    <row r="772" ht="12.75" customHeight="1"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1"/>
    </row>
    <row r="773" ht="12.75" customHeight="1"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1"/>
    </row>
    <row r="774" ht="12.75" customHeight="1"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1"/>
    </row>
    <row r="775" ht="12.75" customHeight="1"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1"/>
    </row>
    <row r="776" ht="12.75" customHeight="1"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1"/>
    </row>
    <row r="777" ht="12.75" customHeight="1"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1"/>
    </row>
    <row r="778" ht="12.75" customHeight="1"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1"/>
    </row>
    <row r="779" ht="12.75" customHeight="1"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1"/>
    </row>
    <row r="780" ht="12.75" customHeight="1"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1"/>
    </row>
    <row r="781" ht="12.75" customHeight="1"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1"/>
    </row>
    <row r="782" ht="12.75" customHeight="1"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1"/>
    </row>
    <row r="783" ht="12.75" customHeight="1"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1"/>
    </row>
    <row r="784" ht="12.75" customHeight="1"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1"/>
    </row>
    <row r="785" ht="12.75" customHeight="1"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1"/>
    </row>
    <row r="786" ht="12.75" customHeight="1"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1"/>
    </row>
    <row r="787" ht="12.75" customHeight="1"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1"/>
    </row>
    <row r="788" ht="12.75" customHeight="1"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1"/>
    </row>
    <row r="789" ht="12.75" customHeight="1"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1"/>
    </row>
    <row r="790" ht="12.75" customHeight="1"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1"/>
    </row>
    <row r="791" ht="12.75" customHeight="1"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1"/>
    </row>
    <row r="792" ht="12.75" customHeight="1"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1"/>
    </row>
    <row r="793" ht="12.75" customHeight="1"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1"/>
    </row>
    <row r="794" ht="12.75" customHeight="1"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1"/>
    </row>
    <row r="795" ht="12.75" customHeight="1"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1"/>
    </row>
    <row r="796" ht="12.75" customHeight="1"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1"/>
    </row>
    <row r="797" ht="12.75" customHeight="1"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1"/>
    </row>
    <row r="798" ht="12.75" customHeight="1"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1"/>
    </row>
    <row r="799" ht="12.75" customHeight="1"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1"/>
    </row>
    <row r="800" ht="12.75" customHeight="1"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1"/>
    </row>
    <row r="801" ht="12.75" customHeight="1"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1"/>
    </row>
    <row r="802" ht="12.75" customHeight="1"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1"/>
    </row>
    <row r="803" ht="12.75" customHeight="1"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1"/>
    </row>
    <row r="804" ht="12.75" customHeight="1"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1"/>
    </row>
    <row r="805" ht="12.75" customHeight="1"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1"/>
    </row>
    <row r="806" ht="12.75" customHeight="1"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1"/>
    </row>
    <row r="807" ht="12.75" customHeight="1"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1"/>
    </row>
    <row r="808" ht="12.75" customHeight="1"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1"/>
    </row>
    <row r="809" ht="12.75" customHeight="1"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1"/>
    </row>
    <row r="810" ht="12.75" customHeight="1"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1"/>
    </row>
    <row r="811" ht="12.75" customHeight="1"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1"/>
    </row>
    <row r="812" ht="12.75" customHeight="1"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1"/>
    </row>
    <row r="813" ht="12.75" customHeight="1"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1"/>
    </row>
    <row r="814" ht="12.75" customHeight="1"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1"/>
    </row>
    <row r="815" ht="12.75" customHeight="1"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1"/>
    </row>
    <row r="816" ht="12.75" customHeight="1"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1"/>
    </row>
    <row r="817" ht="12.75" customHeight="1"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1"/>
    </row>
    <row r="818" ht="12.75" customHeight="1"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1"/>
    </row>
    <row r="819" ht="12.75" customHeight="1"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1"/>
    </row>
    <row r="820" ht="12.75" customHeight="1"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1"/>
    </row>
    <row r="821" ht="12.75" customHeight="1"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1"/>
    </row>
    <row r="822" ht="12.75" customHeight="1"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1"/>
    </row>
    <row r="823" ht="12.75" customHeight="1"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1"/>
    </row>
    <row r="824" ht="12.75" customHeight="1"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1"/>
    </row>
    <row r="825" ht="12.75" customHeight="1"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1"/>
    </row>
    <row r="826" ht="12.75" customHeight="1"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1"/>
    </row>
    <row r="827" ht="12.75" customHeight="1"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1"/>
    </row>
    <row r="828" ht="12.75" customHeight="1"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1"/>
    </row>
    <row r="829" ht="12.75" customHeight="1"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1"/>
    </row>
    <row r="830" ht="12.75" customHeight="1"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1"/>
    </row>
    <row r="831" ht="12.75" customHeight="1"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1"/>
    </row>
    <row r="832" ht="12.75" customHeight="1"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1"/>
    </row>
    <row r="833" ht="12.75" customHeight="1"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1"/>
    </row>
    <row r="834" ht="12.75" customHeight="1"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1"/>
    </row>
    <row r="835" ht="12.75" customHeight="1"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1"/>
    </row>
    <row r="836" ht="12.75" customHeight="1"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1"/>
    </row>
    <row r="837" ht="12.75" customHeight="1"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1"/>
    </row>
    <row r="838" ht="12.75" customHeight="1"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1"/>
    </row>
    <row r="839" ht="12.75" customHeight="1"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1"/>
    </row>
    <row r="840" ht="12.75" customHeight="1"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1"/>
    </row>
    <row r="841" ht="12.75" customHeight="1"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1"/>
    </row>
    <row r="842" ht="12.75" customHeight="1"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1"/>
    </row>
    <row r="843" ht="12.75" customHeight="1"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1"/>
    </row>
    <row r="844" ht="12.75" customHeight="1"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1"/>
    </row>
    <row r="845" ht="12.75" customHeight="1"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1"/>
    </row>
    <row r="846" ht="12.75" customHeight="1"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1"/>
    </row>
    <row r="847" ht="12.75" customHeight="1"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1"/>
    </row>
    <row r="848" ht="12.75" customHeight="1"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1"/>
    </row>
    <row r="849" ht="12.75" customHeight="1"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1"/>
    </row>
    <row r="850" ht="12.75" customHeight="1"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1"/>
    </row>
    <row r="851" ht="12.75" customHeight="1"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1"/>
    </row>
    <row r="852" ht="12.75" customHeight="1"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1"/>
    </row>
    <row r="853" ht="12.75" customHeight="1"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1"/>
    </row>
    <row r="854" ht="12.75" customHeight="1"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1"/>
    </row>
    <row r="855" ht="12.75" customHeight="1"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1"/>
    </row>
    <row r="856" ht="12.75" customHeight="1"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1"/>
    </row>
    <row r="857" ht="12.75" customHeight="1"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1"/>
    </row>
    <row r="858" ht="12.75" customHeight="1"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1"/>
    </row>
    <row r="859" ht="12.75" customHeight="1"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1"/>
    </row>
    <row r="860" ht="12.75" customHeight="1"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1"/>
    </row>
    <row r="861" ht="12.75" customHeight="1"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1"/>
    </row>
    <row r="862" ht="12.75" customHeight="1"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1"/>
    </row>
    <row r="863" ht="12.75" customHeight="1"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1"/>
    </row>
    <row r="864" ht="12.75" customHeight="1"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1"/>
    </row>
    <row r="865" ht="12.75" customHeight="1"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1"/>
    </row>
    <row r="866" ht="12.75" customHeight="1"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1"/>
    </row>
    <row r="867" ht="12.75" customHeight="1"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1"/>
    </row>
    <row r="868" ht="12.75" customHeight="1"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1"/>
    </row>
    <row r="869" ht="12.75" customHeight="1"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1"/>
    </row>
    <row r="870" ht="12.75" customHeight="1"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1"/>
    </row>
    <row r="871" ht="12.75" customHeight="1"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1"/>
    </row>
    <row r="872" ht="12.75" customHeight="1"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1"/>
    </row>
    <row r="873" ht="12.75" customHeight="1"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1"/>
    </row>
    <row r="874" ht="12.75" customHeight="1"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1"/>
    </row>
    <row r="875" ht="12.75" customHeight="1"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1"/>
    </row>
    <row r="876" ht="12.75" customHeight="1"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1"/>
    </row>
    <row r="877" ht="12.75" customHeight="1"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1"/>
    </row>
    <row r="878" ht="12.75" customHeight="1"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1"/>
    </row>
    <row r="879" ht="12.75" customHeight="1"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1"/>
    </row>
    <row r="880" ht="12.75" customHeight="1"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1"/>
    </row>
    <row r="881" ht="12.75" customHeight="1"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1"/>
    </row>
    <row r="882" ht="12.75" customHeight="1"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1"/>
    </row>
    <row r="883" ht="12.75" customHeight="1"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1"/>
    </row>
    <row r="884" ht="12.75" customHeight="1"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1"/>
    </row>
    <row r="885" ht="12.75" customHeight="1"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1"/>
    </row>
    <row r="886" ht="12.75" customHeight="1"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1"/>
    </row>
    <row r="887" ht="12.75" customHeight="1"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1"/>
    </row>
    <row r="888" ht="12.75" customHeight="1"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1"/>
    </row>
    <row r="889" ht="12.75" customHeight="1"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1"/>
    </row>
    <row r="890" ht="12.75" customHeight="1"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1"/>
    </row>
    <row r="891" ht="12.75" customHeight="1"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1"/>
    </row>
    <row r="892" ht="12.75" customHeight="1"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1"/>
    </row>
    <row r="893" ht="12.75" customHeight="1"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1"/>
    </row>
    <row r="894" ht="12.75" customHeight="1"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1"/>
    </row>
    <row r="895" ht="12.75" customHeight="1"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1"/>
    </row>
    <row r="896" ht="12.75" customHeight="1"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1"/>
    </row>
    <row r="897" ht="12.75" customHeight="1"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1"/>
    </row>
    <row r="898" ht="12.75" customHeight="1"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1"/>
    </row>
    <row r="899" ht="12.75" customHeight="1"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1"/>
    </row>
    <row r="900" ht="12.75" customHeight="1"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1"/>
    </row>
    <row r="901" ht="12.75" customHeight="1"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1"/>
    </row>
    <row r="902" ht="12.75" customHeight="1"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1"/>
    </row>
    <row r="903" ht="12.75" customHeight="1"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1"/>
    </row>
    <row r="904" ht="12.75" customHeight="1"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1"/>
    </row>
    <row r="905" ht="12.75" customHeight="1"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1"/>
    </row>
    <row r="906" ht="12.75" customHeight="1"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1"/>
    </row>
    <row r="907" ht="12.75" customHeight="1"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1"/>
    </row>
    <row r="908" ht="12.75" customHeight="1"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1"/>
    </row>
    <row r="909" ht="12.75" customHeight="1"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1"/>
    </row>
    <row r="910" ht="12.75" customHeight="1"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1"/>
    </row>
    <row r="911" ht="12.75" customHeight="1"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1"/>
    </row>
    <row r="912" ht="12.75" customHeight="1"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1"/>
    </row>
    <row r="913" ht="12.75" customHeight="1"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1"/>
    </row>
    <row r="914" ht="12.75" customHeight="1"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1"/>
    </row>
    <row r="915" ht="12.75" customHeight="1"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1"/>
    </row>
    <row r="916" ht="12.75" customHeight="1"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1"/>
    </row>
    <row r="917" ht="12.75" customHeight="1"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1"/>
    </row>
    <row r="918" ht="12.75" customHeight="1"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1"/>
    </row>
    <row r="919" ht="12.75" customHeight="1"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1"/>
    </row>
    <row r="920" ht="12.75" customHeight="1"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1"/>
    </row>
    <row r="921" ht="12.75" customHeight="1"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1"/>
    </row>
    <row r="922" ht="12.75" customHeight="1"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1"/>
    </row>
    <row r="923" ht="12.75" customHeight="1"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1"/>
    </row>
    <row r="924" ht="12.75" customHeight="1"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1"/>
    </row>
    <row r="925" ht="12.75" customHeight="1"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1"/>
    </row>
    <row r="926" ht="12.75" customHeight="1"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1"/>
    </row>
    <row r="927" ht="12.75" customHeight="1"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1"/>
    </row>
    <row r="928" ht="12.75" customHeight="1"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1"/>
    </row>
    <row r="929" ht="12.75" customHeight="1"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1"/>
    </row>
    <row r="930" ht="12.75" customHeight="1"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1"/>
    </row>
    <row r="931" ht="12.75" customHeight="1"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1"/>
    </row>
    <row r="932" ht="12.75" customHeight="1"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1"/>
    </row>
    <row r="933" ht="12.75" customHeight="1"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1"/>
    </row>
    <row r="934" ht="12.75" customHeight="1"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1"/>
    </row>
    <row r="935" ht="12.75" customHeight="1"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1"/>
    </row>
    <row r="936" ht="12.75" customHeight="1"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1"/>
    </row>
    <row r="937" ht="12.75" customHeight="1"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1"/>
    </row>
    <row r="938" ht="12.75" customHeight="1"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1"/>
    </row>
    <row r="939" ht="12.75" customHeight="1"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1"/>
    </row>
    <row r="940" ht="12.75" customHeight="1"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1"/>
    </row>
    <row r="941" ht="12.75" customHeight="1"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1"/>
    </row>
    <row r="942" ht="12.75" customHeight="1"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1"/>
    </row>
    <row r="943" ht="12.75" customHeight="1"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1"/>
    </row>
    <row r="944" ht="12.75" customHeight="1"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1"/>
    </row>
    <row r="945" ht="12.75" customHeight="1"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1"/>
    </row>
    <row r="946" ht="12.75" customHeight="1"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1"/>
    </row>
    <row r="947" ht="12.75" customHeight="1"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1"/>
    </row>
    <row r="948" ht="12.75" customHeight="1"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1"/>
    </row>
    <row r="949" ht="12.75" customHeight="1"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1"/>
    </row>
    <row r="950" ht="12.75" customHeight="1"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1"/>
    </row>
    <row r="951" ht="12.75" customHeight="1"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1"/>
    </row>
    <row r="952" ht="12.75" customHeight="1"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1"/>
    </row>
    <row r="953" ht="12.75" customHeight="1"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1"/>
    </row>
    <row r="954" ht="12.75" customHeight="1"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1"/>
    </row>
    <row r="955" ht="12.75" customHeight="1"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1"/>
    </row>
    <row r="956" ht="12.75" customHeight="1"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1"/>
    </row>
    <row r="957" ht="12.75" customHeight="1"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1"/>
    </row>
    <row r="958" ht="12.75" customHeight="1"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1"/>
    </row>
    <row r="959" ht="12.75" customHeight="1"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1"/>
    </row>
    <row r="960" ht="12.75" customHeight="1"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1"/>
    </row>
    <row r="961" ht="12.75" customHeight="1"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1"/>
    </row>
    <row r="962" ht="12.75" customHeight="1"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1"/>
    </row>
    <row r="963" ht="12.75" customHeight="1"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1"/>
    </row>
    <row r="964" ht="12.75" customHeight="1"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1"/>
    </row>
    <row r="965" ht="12.75" customHeight="1"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1"/>
    </row>
    <row r="966" ht="12.75" customHeight="1"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1"/>
    </row>
    <row r="967" ht="12.75" customHeight="1"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1"/>
    </row>
    <row r="968" ht="12.75" customHeight="1"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1"/>
    </row>
    <row r="969" ht="12.75" customHeight="1"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1"/>
    </row>
    <row r="970" ht="12.75" customHeight="1"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1"/>
    </row>
    <row r="971" ht="12.75" customHeight="1"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1"/>
    </row>
    <row r="972" ht="12.75" customHeight="1"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1"/>
    </row>
    <row r="973" ht="12.75" customHeight="1"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1"/>
    </row>
    <row r="974" ht="12.75" customHeight="1"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1"/>
    </row>
    <row r="975" ht="12.75" customHeight="1"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1"/>
    </row>
    <row r="976" ht="12.75" customHeight="1"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1"/>
    </row>
    <row r="977" ht="12.75" customHeight="1"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1"/>
    </row>
    <row r="978" ht="12.75" customHeight="1"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1"/>
    </row>
    <row r="979" ht="12.75" customHeight="1"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1"/>
    </row>
    <row r="980" ht="12.75" customHeight="1"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1"/>
    </row>
    <row r="981" ht="12.75" customHeight="1"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1"/>
    </row>
    <row r="982" ht="12.75" customHeight="1"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1"/>
    </row>
    <row r="983" ht="12.75" customHeight="1"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1"/>
    </row>
    <row r="984" ht="12.75" customHeight="1"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1"/>
    </row>
    <row r="985" ht="12.75" customHeight="1"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1"/>
    </row>
    <row r="986" ht="12.75" customHeight="1"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1"/>
    </row>
    <row r="987" ht="12.75" customHeight="1"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1"/>
    </row>
    <row r="988" ht="12.75" customHeight="1"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1"/>
    </row>
    <row r="989" ht="12.75" customHeight="1"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1"/>
    </row>
    <row r="990" ht="12.75" customHeight="1"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1"/>
    </row>
    <row r="991" ht="12.75" customHeight="1"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1"/>
    </row>
    <row r="992" ht="12.75" customHeight="1"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1"/>
    </row>
    <row r="993" ht="12.75" customHeight="1"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1"/>
    </row>
    <row r="994" ht="12.75" customHeight="1"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1"/>
    </row>
    <row r="995" ht="12.75" customHeight="1"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1"/>
    </row>
    <row r="996" ht="12.75" customHeight="1"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1"/>
    </row>
    <row r="997" ht="12.75" customHeight="1"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1"/>
    </row>
    <row r="998" ht="12.75" customHeight="1"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1"/>
    </row>
    <row r="999" ht="12.75" customHeight="1"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1"/>
    </row>
    <row r="1000" ht="12.75" customHeight="1"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1"/>
    </row>
  </sheetData>
  <mergeCells count="4">
    <mergeCell ref="A4:O4"/>
    <mergeCell ref="A5:O5"/>
    <mergeCell ref="A7:A8"/>
    <mergeCell ref="B7:O7"/>
  </mergeCells>
  <printOptions horizontalCentered="1" verticalCentered="1"/>
  <pageMargins bottom="1.0" footer="0.0" header="0.0" left="0.75" right="0.75" top="1.0"/>
  <pageSetup scale="75"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0.38"/>
    <col customWidth="1" min="2" max="2" width="7.13"/>
    <col customWidth="1" min="3" max="4" width="9.25"/>
    <col customWidth="1" min="5" max="5" width="8.88"/>
    <col customWidth="1" min="6" max="7" width="9.75"/>
    <col customWidth="1" min="8" max="8" width="9.25"/>
    <col customWidth="1" min="9" max="9" width="9.75"/>
    <col customWidth="1" min="10" max="11" width="7.63"/>
    <col customWidth="1" min="12" max="12" width="6.38"/>
    <col customWidth="1" min="13" max="13" width="7.63"/>
    <col customWidth="1" min="14" max="14" width="10.38"/>
    <col customWidth="1" min="15" max="15" width="8.75"/>
    <col customWidth="1" min="16" max="26" width="10.63"/>
  </cols>
  <sheetData>
    <row r="1" ht="12.75" customHeight="1">
      <c r="A1" s="1" t="s">
        <v>0</v>
      </c>
      <c r="O1" s="31"/>
    </row>
    <row r="2" ht="12.75" customHeight="1">
      <c r="A2" s="1" t="s">
        <v>2</v>
      </c>
      <c r="O2" s="31"/>
    </row>
    <row r="3" ht="12.75" customHeight="1">
      <c r="A3" s="1" t="s">
        <v>190</v>
      </c>
      <c r="O3" s="31"/>
    </row>
    <row r="4" ht="12.75" customHeight="1">
      <c r="A4" s="3" t="s">
        <v>148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3" t="s">
        <v>202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O6" s="31"/>
    </row>
    <row r="7" ht="30.0" customHeight="1">
      <c r="A7" s="121" t="s">
        <v>167</v>
      </c>
      <c r="B7" s="122" t="s">
        <v>150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ht="30.0" customHeight="1">
      <c r="A8" s="125"/>
      <c r="B8" s="101" t="s">
        <v>154</v>
      </c>
      <c r="C8" s="101" t="s">
        <v>155</v>
      </c>
      <c r="D8" s="101" t="s">
        <v>156</v>
      </c>
      <c r="E8" s="101" t="s">
        <v>157</v>
      </c>
      <c r="F8" s="101" t="s">
        <v>158</v>
      </c>
      <c r="G8" s="101" t="s">
        <v>159</v>
      </c>
      <c r="H8" s="101" t="s">
        <v>161</v>
      </c>
      <c r="I8" s="101" t="s">
        <v>162</v>
      </c>
      <c r="J8" s="101" t="s">
        <v>163</v>
      </c>
      <c r="K8" s="101" t="s">
        <v>164</v>
      </c>
      <c r="L8" s="101" t="s">
        <v>165</v>
      </c>
      <c r="M8" s="101" t="s">
        <v>166</v>
      </c>
      <c r="N8" s="101" t="s">
        <v>8</v>
      </c>
      <c r="O8" s="102" t="s">
        <v>9</v>
      </c>
    </row>
    <row r="9" ht="30.0" customHeight="1">
      <c r="A9" s="126" t="s">
        <v>17</v>
      </c>
      <c r="B9" s="34">
        <v>0.0</v>
      </c>
      <c r="C9" s="34">
        <v>0.0</v>
      </c>
      <c r="D9" s="34">
        <v>7.3</v>
      </c>
      <c r="E9" s="34">
        <v>0.0</v>
      </c>
      <c r="F9" s="34">
        <v>25.6</v>
      </c>
      <c r="G9" s="34">
        <v>423.65</v>
      </c>
      <c r="H9" s="34">
        <v>78.37</v>
      </c>
      <c r="I9" s="34">
        <v>183.41</v>
      </c>
      <c r="J9" s="34">
        <v>11.87</v>
      </c>
      <c r="K9" s="34">
        <v>20.71</v>
      </c>
      <c r="L9" s="34">
        <v>0.0</v>
      </c>
      <c r="M9" s="34">
        <v>0.0</v>
      </c>
      <c r="N9" s="34">
        <f t="shared" ref="N9:N21" si="1">SUM(B9:M9)</f>
        <v>750.91</v>
      </c>
      <c r="O9" s="114">
        <v>2.2054939249867935</v>
      </c>
      <c r="Q9" s="36"/>
    </row>
    <row r="10" ht="30.0" customHeight="1">
      <c r="A10" s="127" t="s">
        <v>18</v>
      </c>
      <c r="B10" s="38">
        <v>0.0</v>
      </c>
      <c r="C10" s="38">
        <v>158.0</v>
      </c>
      <c r="D10" s="38">
        <v>886.76</v>
      </c>
      <c r="E10" s="38">
        <v>201.28</v>
      </c>
      <c r="F10" s="38">
        <v>137.9</v>
      </c>
      <c r="G10" s="38">
        <v>669.37</v>
      </c>
      <c r="H10" s="38">
        <v>378.24</v>
      </c>
      <c r="I10" s="38">
        <v>1543.42</v>
      </c>
      <c r="J10" s="38">
        <v>41.07</v>
      </c>
      <c r="K10" s="38">
        <v>54.31</v>
      </c>
      <c r="L10" s="38">
        <v>30.14</v>
      </c>
      <c r="M10" s="38">
        <v>72.0</v>
      </c>
      <c r="N10" s="38">
        <f t="shared" si="1"/>
        <v>4172.49</v>
      </c>
      <c r="O10" s="115">
        <v>4.490227152667723</v>
      </c>
      <c r="Q10" s="36"/>
    </row>
    <row r="11" ht="30.0" customHeight="1">
      <c r="A11" s="127" t="s">
        <v>19</v>
      </c>
      <c r="B11" s="38">
        <v>0.0</v>
      </c>
      <c r="C11" s="38">
        <v>8.0</v>
      </c>
      <c r="D11" s="38">
        <v>2.0</v>
      </c>
      <c r="E11" s="38">
        <v>0.0</v>
      </c>
      <c r="F11" s="38">
        <v>185.75</v>
      </c>
      <c r="G11" s="38">
        <v>33.7</v>
      </c>
      <c r="H11" s="38">
        <v>308.8</v>
      </c>
      <c r="I11" s="38">
        <v>103.57</v>
      </c>
      <c r="J11" s="38">
        <v>0.0</v>
      </c>
      <c r="K11" s="38">
        <v>2.43</v>
      </c>
      <c r="L11" s="38">
        <v>0.0</v>
      </c>
      <c r="M11" s="38">
        <v>0.0</v>
      </c>
      <c r="N11" s="38">
        <f t="shared" si="1"/>
        <v>644.25</v>
      </c>
      <c r="O11" s="115">
        <v>4.595879556259905</v>
      </c>
    </row>
    <row r="12" ht="30.0" customHeight="1">
      <c r="A12" s="127" t="s">
        <v>20</v>
      </c>
      <c r="B12" s="38">
        <v>0.0</v>
      </c>
      <c r="C12" s="38">
        <v>366.85</v>
      </c>
      <c r="D12" s="38">
        <v>3840.3</v>
      </c>
      <c r="E12" s="38">
        <v>3785.44</v>
      </c>
      <c r="F12" s="38">
        <v>506.8</v>
      </c>
      <c r="G12" s="38">
        <v>913.81</v>
      </c>
      <c r="H12" s="38">
        <v>104.01</v>
      </c>
      <c r="I12" s="38">
        <v>244.68</v>
      </c>
      <c r="J12" s="38">
        <v>37.4</v>
      </c>
      <c r="K12" s="38">
        <v>22.08</v>
      </c>
      <c r="L12" s="38">
        <v>0.0</v>
      </c>
      <c r="M12" s="38">
        <v>4.82</v>
      </c>
      <c r="N12" s="38">
        <f t="shared" si="1"/>
        <v>9826.19</v>
      </c>
      <c r="O12" s="115">
        <v>10.736925515055468</v>
      </c>
      <c r="P12" s="40"/>
      <c r="Q12" s="36"/>
    </row>
    <row r="13" ht="30.0" customHeight="1">
      <c r="A13" s="127" t="s">
        <v>21</v>
      </c>
      <c r="B13" s="38">
        <v>0.0</v>
      </c>
      <c r="C13" s="38">
        <v>0.0</v>
      </c>
      <c r="D13" s="38">
        <v>0.0</v>
      </c>
      <c r="E13" s="38">
        <v>22.0</v>
      </c>
      <c r="F13" s="38">
        <v>0.0</v>
      </c>
      <c r="G13" s="38">
        <v>11.0</v>
      </c>
      <c r="H13" s="38">
        <v>148.68</v>
      </c>
      <c r="I13" s="38">
        <v>32.77</v>
      </c>
      <c r="J13" s="38">
        <v>0.0</v>
      </c>
      <c r="K13" s="38">
        <v>0.0</v>
      </c>
      <c r="L13" s="38">
        <v>0.0</v>
      </c>
      <c r="M13" s="38">
        <v>0.0</v>
      </c>
      <c r="N13" s="38">
        <f t="shared" si="1"/>
        <v>214.45</v>
      </c>
      <c r="O13" s="115">
        <v>0.2509244585314316</v>
      </c>
    </row>
    <row r="14" ht="30.0" customHeight="1">
      <c r="A14" s="127" t="s">
        <v>22</v>
      </c>
      <c r="B14" s="38">
        <v>0.0</v>
      </c>
      <c r="C14" s="38">
        <v>0.0</v>
      </c>
      <c r="D14" s="38">
        <v>2.11</v>
      </c>
      <c r="E14" s="38">
        <v>0.3</v>
      </c>
      <c r="F14" s="38">
        <v>96.0</v>
      </c>
      <c r="G14" s="38">
        <v>1.81</v>
      </c>
      <c r="H14" s="38">
        <v>2.98</v>
      </c>
      <c r="I14" s="38">
        <v>9.05</v>
      </c>
      <c r="J14" s="38">
        <v>0.0</v>
      </c>
      <c r="K14" s="38">
        <v>0.04</v>
      </c>
      <c r="L14" s="38">
        <v>0.0</v>
      </c>
      <c r="M14" s="38">
        <v>0.0</v>
      </c>
      <c r="N14" s="38">
        <f t="shared" si="1"/>
        <v>112.29</v>
      </c>
      <c r="O14" s="115">
        <v>0.6075013206550449</v>
      </c>
    </row>
    <row r="15" ht="30.0" customHeight="1">
      <c r="A15" s="127" t="s">
        <v>23</v>
      </c>
      <c r="B15" s="38">
        <v>0.0</v>
      </c>
      <c r="C15" s="38">
        <v>623.21</v>
      </c>
      <c r="D15" s="38">
        <v>4658.3900000000085</v>
      </c>
      <c r="E15" s="38">
        <v>1193.42</v>
      </c>
      <c r="F15" s="38">
        <v>1574.43</v>
      </c>
      <c r="G15" s="38">
        <v>1662.85</v>
      </c>
      <c r="H15" s="38">
        <v>289.59</v>
      </c>
      <c r="I15" s="38">
        <v>619.0399999999988</v>
      </c>
      <c r="J15" s="38">
        <v>21.59</v>
      </c>
      <c r="K15" s="38">
        <v>30.59</v>
      </c>
      <c r="L15" s="38">
        <v>0.0</v>
      </c>
      <c r="M15" s="38">
        <v>7.07</v>
      </c>
      <c r="N15" s="38">
        <f t="shared" si="1"/>
        <v>10680.18</v>
      </c>
      <c r="O15" s="115">
        <v>23.15108293713682</v>
      </c>
      <c r="Q15" s="36"/>
    </row>
    <row r="16" ht="30.0" customHeight="1">
      <c r="A16" s="127" t="s">
        <v>24</v>
      </c>
      <c r="B16" s="38">
        <v>0.0</v>
      </c>
      <c r="C16" s="38">
        <v>16.5</v>
      </c>
      <c r="D16" s="38">
        <v>117.7</v>
      </c>
      <c r="E16" s="38">
        <v>454.47</v>
      </c>
      <c r="F16" s="38">
        <v>83.5</v>
      </c>
      <c r="G16" s="38">
        <v>116.95</v>
      </c>
      <c r="H16" s="38">
        <v>31.17</v>
      </c>
      <c r="I16" s="38">
        <v>62.5</v>
      </c>
      <c r="J16" s="38">
        <v>0.5</v>
      </c>
      <c r="K16" s="38">
        <v>0.3</v>
      </c>
      <c r="L16" s="38">
        <v>7.0</v>
      </c>
      <c r="M16" s="38">
        <v>1.01</v>
      </c>
      <c r="N16" s="38">
        <f t="shared" si="1"/>
        <v>891.6</v>
      </c>
      <c r="O16" s="115">
        <v>3.2223983095615423</v>
      </c>
    </row>
    <row r="17" ht="30.0" customHeight="1">
      <c r="A17" s="127" t="s">
        <v>25</v>
      </c>
      <c r="B17" s="38">
        <v>0.0</v>
      </c>
      <c r="C17" s="38">
        <v>81.5</v>
      </c>
      <c r="D17" s="38">
        <v>33.6</v>
      </c>
      <c r="E17" s="38">
        <v>0.5</v>
      </c>
      <c r="F17" s="38">
        <v>389.9</v>
      </c>
      <c r="G17" s="38">
        <v>193.62</v>
      </c>
      <c r="H17" s="38">
        <v>102.96</v>
      </c>
      <c r="I17" s="38">
        <v>0.02</v>
      </c>
      <c r="J17" s="38">
        <v>0.0</v>
      </c>
      <c r="K17" s="38">
        <v>4.5</v>
      </c>
      <c r="L17" s="38">
        <v>0.02</v>
      </c>
      <c r="M17" s="38">
        <v>0.0</v>
      </c>
      <c r="N17" s="38">
        <f t="shared" si="1"/>
        <v>806.62</v>
      </c>
      <c r="O17" s="115">
        <v>0.46222926571579503</v>
      </c>
    </row>
    <row r="18" ht="30.0" customHeight="1">
      <c r="A18" s="127" t="s">
        <v>26</v>
      </c>
      <c r="B18" s="38">
        <v>0.0</v>
      </c>
      <c r="C18" s="38">
        <v>0.25</v>
      </c>
      <c r="D18" s="38">
        <v>5.1</v>
      </c>
      <c r="E18" s="38">
        <v>157.85</v>
      </c>
      <c r="F18" s="38">
        <v>5098.95</v>
      </c>
      <c r="G18" s="38">
        <v>1.66</v>
      </c>
      <c r="H18" s="38">
        <v>2.2</v>
      </c>
      <c r="I18" s="38">
        <v>0.35</v>
      </c>
      <c r="J18" s="38">
        <v>0.0</v>
      </c>
      <c r="K18" s="38">
        <v>0.0</v>
      </c>
      <c r="L18" s="38">
        <v>0.0</v>
      </c>
      <c r="M18" s="38">
        <v>20.31</v>
      </c>
      <c r="N18" s="38">
        <f t="shared" si="1"/>
        <v>5286.67</v>
      </c>
      <c r="O18" s="115">
        <v>0.7263602746962494</v>
      </c>
      <c r="Q18" s="36"/>
    </row>
    <row r="19" ht="30.0" customHeight="1">
      <c r="A19" s="127" t="s">
        <v>27</v>
      </c>
      <c r="B19" s="38">
        <v>0.0</v>
      </c>
      <c r="C19" s="38">
        <v>363.02</v>
      </c>
      <c r="D19" s="38">
        <v>328.92</v>
      </c>
      <c r="E19" s="38">
        <v>366.32</v>
      </c>
      <c r="F19" s="38">
        <v>1036.25</v>
      </c>
      <c r="G19" s="38">
        <v>104.5</v>
      </c>
      <c r="H19" s="38">
        <v>622.5999999999985</v>
      </c>
      <c r="I19" s="38">
        <v>1648.15</v>
      </c>
      <c r="J19" s="38">
        <v>1.84</v>
      </c>
      <c r="K19" s="38">
        <v>5.36</v>
      </c>
      <c r="L19" s="38">
        <v>0.0</v>
      </c>
      <c r="M19" s="38">
        <v>0.0</v>
      </c>
      <c r="N19" s="38">
        <f t="shared" si="1"/>
        <v>4476.96</v>
      </c>
      <c r="O19" s="115">
        <v>22.636027469624935</v>
      </c>
      <c r="Q19" s="36"/>
    </row>
    <row r="20" ht="30.0" customHeight="1">
      <c r="A20" s="127" t="s">
        <v>28</v>
      </c>
      <c r="B20" s="38">
        <v>0.0</v>
      </c>
      <c r="C20" s="38">
        <v>0.0</v>
      </c>
      <c r="D20" s="38">
        <v>0.0</v>
      </c>
      <c r="E20" s="38">
        <v>0.0</v>
      </c>
      <c r="F20" s="38">
        <v>5.5</v>
      </c>
      <c r="G20" s="38">
        <v>0.62</v>
      </c>
      <c r="H20" s="38">
        <v>0.0</v>
      </c>
      <c r="I20" s="38">
        <v>0.21</v>
      </c>
      <c r="J20" s="38">
        <v>0.0</v>
      </c>
      <c r="K20" s="38">
        <v>0.0</v>
      </c>
      <c r="L20" s="38">
        <v>0.0</v>
      </c>
      <c r="M20" s="38">
        <v>0.0</v>
      </c>
      <c r="N20" s="38">
        <f t="shared" si="1"/>
        <v>6.33</v>
      </c>
      <c r="O20" s="115">
        <v>0.05282620179609086</v>
      </c>
      <c r="Q20" s="36"/>
    </row>
    <row r="21" ht="30.0" customHeight="1">
      <c r="A21" s="128" t="s">
        <v>29</v>
      </c>
      <c r="B21" s="43">
        <v>113.0</v>
      </c>
      <c r="C21" s="43">
        <v>641.83</v>
      </c>
      <c r="D21" s="43">
        <v>93.64</v>
      </c>
      <c r="E21" s="43">
        <v>0.0</v>
      </c>
      <c r="F21" s="43">
        <v>242.4</v>
      </c>
      <c r="G21" s="43">
        <v>88.71</v>
      </c>
      <c r="H21" s="43">
        <v>2471.4499999999844</v>
      </c>
      <c r="I21" s="43">
        <v>409.06</v>
      </c>
      <c r="J21" s="43">
        <v>2.86</v>
      </c>
      <c r="K21" s="43">
        <v>35.65</v>
      </c>
      <c r="L21" s="43">
        <v>15.14</v>
      </c>
      <c r="M21" s="43">
        <v>5.05</v>
      </c>
      <c r="N21" s="43">
        <f t="shared" si="1"/>
        <v>4118.79</v>
      </c>
      <c r="O21" s="116">
        <v>26.862123613312207</v>
      </c>
      <c r="Q21" s="36"/>
    </row>
    <row r="22" ht="30.0" customHeight="1">
      <c r="A22" s="90" t="s">
        <v>8</v>
      </c>
      <c r="B22" s="117">
        <f t="shared" ref="B22:N22" si="2">SUM(B9:B21)</f>
        <v>113</v>
      </c>
      <c r="C22" s="117">
        <f t="shared" si="2"/>
        <v>2259.16</v>
      </c>
      <c r="D22" s="117">
        <f t="shared" si="2"/>
        <v>9975.82</v>
      </c>
      <c r="E22" s="117">
        <f t="shared" si="2"/>
        <v>6181.58</v>
      </c>
      <c r="F22" s="117">
        <f t="shared" si="2"/>
        <v>9382.98</v>
      </c>
      <c r="G22" s="117">
        <f t="shared" si="2"/>
        <v>4222.25</v>
      </c>
      <c r="H22" s="117">
        <f t="shared" si="2"/>
        <v>4541.05</v>
      </c>
      <c r="I22" s="117">
        <f t="shared" si="2"/>
        <v>4856.23</v>
      </c>
      <c r="J22" s="117">
        <f t="shared" si="2"/>
        <v>117.13</v>
      </c>
      <c r="K22" s="117">
        <f t="shared" si="2"/>
        <v>175.97</v>
      </c>
      <c r="L22" s="117">
        <f t="shared" si="2"/>
        <v>52.3</v>
      </c>
      <c r="M22" s="117">
        <f t="shared" si="2"/>
        <v>110.26</v>
      </c>
      <c r="N22" s="117">
        <f t="shared" si="2"/>
        <v>41987.73</v>
      </c>
      <c r="O22" s="118">
        <v>100.0</v>
      </c>
      <c r="Q22" s="36"/>
    </row>
    <row r="23" ht="12.75" customHeight="1">
      <c r="A23" s="31" t="s">
        <v>203</v>
      </c>
      <c r="O23" s="31"/>
    </row>
    <row r="24" ht="12.75" customHeight="1">
      <c r="O24" s="31"/>
    </row>
    <row r="25" ht="12.75" customHeight="1">
      <c r="O25" s="31"/>
    </row>
    <row r="26" ht="12.75" customHeight="1">
      <c r="O26" s="31"/>
    </row>
    <row r="27" ht="12.75" customHeight="1">
      <c r="O27" s="31"/>
    </row>
    <row r="28" ht="12.75" customHeight="1">
      <c r="O28" s="31"/>
    </row>
    <row r="29" ht="12.75" customHeight="1">
      <c r="O29" s="31"/>
    </row>
    <row r="30" ht="12.75" customHeight="1">
      <c r="O30" s="31"/>
    </row>
    <row r="31" ht="12.75" customHeight="1">
      <c r="O31" s="31"/>
    </row>
    <row r="32" ht="12.75" customHeight="1">
      <c r="O32" s="31"/>
    </row>
    <row r="33" ht="12.75" customHeight="1">
      <c r="O33" s="31"/>
    </row>
    <row r="34" ht="12.75" customHeight="1">
      <c r="O34" s="31"/>
    </row>
    <row r="35" ht="12.75" customHeight="1">
      <c r="O35" s="31"/>
    </row>
    <row r="36" ht="12.75" customHeight="1">
      <c r="O36" s="31"/>
    </row>
    <row r="37" ht="12.75" customHeight="1">
      <c r="O37" s="31"/>
    </row>
    <row r="38" ht="12.75" customHeight="1">
      <c r="O38" s="31"/>
    </row>
    <row r="39" ht="12.75" customHeight="1">
      <c r="O39" s="31"/>
    </row>
    <row r="40" ht="12.75" customHeight="1">
      <c r="O40" s="31"/>
    </row>
    <row r="41" ht="12.75" customHeight="1">
      <c r="O41" s="31"/>
    </row>
    <row r="42" ht="12.75" customHeight="1">
      <c r="O42" s="31"/>
    </row>
    <row r="43" ht="12.75" customHeight="1">
      <c r="O43" s="31"/>
    </row>
    <row r="44" ht="12.75" customHeight="1">
      <c r="O44" s="31"/>
    </row>
    <row r="45" ht="12.75" customHeight="1">
      <c r="O45" s="31"/>
    </row>
    <row r="46" ht="12.75" customHeight="1">
      <c r="O46" s="31"/>
    </row>
    <row r="47" ht="12.75" customHeight="1">
      <c r="O47" s="31"/>
    </row>
    <row r="48" ht="12.75" customHeight="1">
      <c r="O48" s="31"/>
    </row>
    <row r="49" ht="12.75" customHeight="1">
      <c r="O49" s="31"/>
    </row>
    <row r="50" ht="12.75" customHeight="1">
      <c r="O50" s="31"/>
    </row>
    <row r="51" ht="12.75" customHeight="1">
      <c r="O51" s="31"/>
    </row>
    <row r="52" ht="12.75" customHeight="1">
      <c r="O52" s="31"/>
    </row>
    <row r="53" ht="12.75" customHeight="1">
      <c r="O53" s="31"/>
    </row>
    <row r="54" ht="12.75" customHeight="1">
      <c r="O54" s="31"/>
    </row>
    <row r="55" ht="12.75" customHeight="1">
      <c r="O55" s="31"/>
    </row>
    <row r="56" ht="12.75" customHeight="1">
      <c r="O56" s="31"/>
    </row>
    <row r="57" ht="12.75" customHeight="1">
      <c r="O57" s="31"/>
    </row>
    <row r="58" ht="12.75" customHeight="1">
      <c r="O58" s="31"/>
    </row>
    <row r="59" ht="12.75" customHeight="1">
      <c r="O59" s="31"/>
    </row>
    <row r="60" ht="12.75" customHeight="1">
      <c r="O60" s="31"/>
    </row>
    <row r="61" ht="12.75" customHeight="1">
      <c r="O61" s="31"/>
    </row>
    <row r="62" ht="12.75" customHeight="1">
      <c r="O62" s="31"/>
    </row>
    <row r="63" ht="12.75" customHeight="1">
      <c r="O63" s="31"/>
    </row>
    <row r="64" ht="12.75" customHeight="1">
      <c r="O64" s="31"/>
    </row>
    <row r="65" ht="12.75" customHeight="1">
      <c r="O65" s="31"/>
    </row>
    <row r="66" ht="12.75" customHeight="1">
      <c r="O66" s="31"/>
    </row>
    <row r="67" ht="12.75" customHeight="1">
      <c r="O67" s="31"/>
    </row>
    <row r="68" ht="12.75" customHeight="1">
      <c r="O68" s="31"/>
    </row>
    <row r="69" ht="12.75" customHeight="1">
      <c r="O69" s="31"/>
    </row>
    <row r="70" ht="12.75" customHeight="1">
      <c r="O70" s="31"/>
    </row>
    <row r="71" ht="12.75" customHeight="1">
      <c r="O71" s="31"/>
    </row>
    <row r="72" ht="12.75" customHeight="1">
      <c r="O72" s="31"/>
    </row>
    <row r="73" ht="12.75" customHeight="1">
      <c r="O73" s="31"/>
    </row>
    <row r="74" ht="12.75" customHeight="1">
      <c r="O74" s="31"/>
    </row>
    <row r="75" ht="12.75" customHeight="1">
      <c r="O75" s="31"/>
    </row>
    <row r="76" ht="12.75" customHeight="1">
      <c r="O76" s="31"/>
    </row>
    <row r="77" ht="12.75" customHeight="1">
      <c r="O77" s="31"/>
    </row>
    <row r="78" ht="12.75" customHeight="1">
      <c r="O78" s="31"/>
    </row>
    <row r="79" ht="12.75" customHeight="1">
      <c r="O79" s="31"/>
    </row>
    <row r="80" ht="12.75" customHeight="1">
      <c r="O80" s="31"/>
    </row>
    <row r="81" ht="12.75" customHeight="1">
      <c r="O81" s="31"/>
    </row>
    <row r="82" ht="12.75" customHeight="1">
      <c r="O82" s="31"/>
    </row>
    <row r="83" ht="12.75" customHeight="1">
      <c r="O83" s="31"/>
    </row>
    <row r="84" ht="12.75" customHeight="1">
      <c r="O84" s="31"/>
    </row>
    <row r="85" ht="12.75" customHeight="1">
      <c r="O85" s="31"/>
    </row>
    <row r="86" ht="12.75" customHeight="1">
      <c r="O86" s="31"/>
    </row>
    <row r="87" ht="12.75" customHeight="1">
      <c r="O87" s="31"/>
    </row>
    <row r="88" ht="12.75" customHeight="1">
      <c r="O88" s="31"/>
    </row>
    <row r="89" ht="12.75" customHeight="1">
      <c r="O89" s="31"/>
    </row>
    <row r="90" ht="12.75" customHeight="1">
      <c r="O90" s="31"/>
    </row>
    <row r="91" ht="12.75" customHeight="1">
      <c r="O91" s="31"/>
    </row>
    <row r="92" ht="12.75" customHeight="1">
      <c r="O92" s="31"/>
    </row>
    <row r="93" ht="12.75" customHeight="1">
      <c r="O93" s="31"/>
    </row>
    <row r="94" ht="12.75" customHeight="1">
      <c r="O94" s="31"/>
    </row>
    <row r="95" ht="12.75" customHeight="1">
      <c r="O95" s="31"/>
    </row>
    <row r="96" ht="12.75" customHeight="1">
      <c r="O96" s="31"/>
    </row>
    <row r="97" ht="12.75" customHeight="1">
      <c r="O97" s="31"/>
    </row>
    <row r="98" ht="12.75" customHeight="1">
      <c r="O98" s="31"/>
    </row>
    <row r="99" ht="12.75" customHeight="1">
      <c r="O99" s="31"/>
    </row>
    <row r="100" ht="12.75" customHeight="1">
      <c r="O100" s="31"/>
    </row>
    <row r="101" ht="12.75" customHeight="1">
      <c r="O101" s="31"/>
    </row>
    <row r="102" ht="12.75" customHeight="1">
      <c r="O102" s="31"/>
    </row>
    <row r="103" ht="12.75" customHeight="1">
      <c r="O103" s="31"/>
    </row>
    <row r="104" ht="12.75" customHeight="1">
      <c r="O104" s="31"/>
    </row>
    <row r="105" ht="12.75" customHeight="1">
      <c r="O105" s="31"/>
    </row>
    <row r="106" ht="12.75" customHeight="1">
      <c r="O106" s="31"/>
    </row>
    <row r="107" ht="12.75" customHeight="1">
      <c r="O107" s="31"/>
    </row>
    <row r="108" ht="12.75" customHeight="1">
      <c r="O108" s="31"/>
    </row>
    <row r="109" ht="12.75" customHeight="1">
      <c r="O109" s="31"/>
    </row>
    <row r="110" ht="12.75" customHeight="1">
      <c r="O110" s="31"/>
    </row>
    <row r="111" ht="12.75" customHeight="1">
      <c r="O111" s="31"/>
    </row>
    <row r="112" ht="12.75" customHeight="1">
      <c r="O112" s="31"/>
    </row>
    <row r="113" ht="12.75" customHeight="1">
      <c r="O113" s="31"/>
    </row>
    <row r="114" ht="12.75" customHeight="1">
      <c r="O114" s="31"/>
    </row>
    <row r="115" ht="12.75" customHeight="1">
      <c r="O115" s="31"/>
    </row>
    <row r="116" ht="12.75" customHeight="1">
      <c r="O116" s="31"/>
    </row>
    <row r="117" ht="12.75" customHeight="1">
      <c r="O117" s="31"/>
    </row>
    <row r="118" ht="12.75" customHeight="1">
      <c r="O118" s="31"/>
    </row>
    <row r="119" ht="12.75" customHeight="1">
      <c r="O119" s="31"/>
    </row>
    <row r="120" ht="12.75" customHeight="1">
      <c r="O120" s="31"/>
    </row>
    <row r="121" ht="12.75" customHeight="1">
      <c r="O121" s="31"/>
    </row>
    <row r="122" ht="12.75" customHeight="1">
      <c r="O122" s="31"/>
    </row>
    <row r="123" ht="12.75" customHeight="1">
      <c r="O123" s="31"/>
    </row>
    <row r="124" ht="12.75" customHeight="1">
      <c r="O124" s="31"/>
    </row>
    <row r="125" ht="12.75" customHeight="1">
      <c r="O125" s="31"/>
    </row>
    <row r="126" ht="12.75" customHeight="1">
      <c r="O126" s="31"/>
    </row>
    <row r="127" ht="12.75" customHeight="1">
      <c r="O127" s="31"/>
    </row>
    <row r="128" ht="12.75" customHeight="1">
      <c r="O128" s="31"/>
    </row>
    <row r="129" ht="12.75" customHeight="1">
      <c r="O129" s="31"/>
    </row>
    <row r="130" ht="12.75" customHeight="1">
      <c r="O130" s="31"/>
    </row>
    <row r="131" ht="12.75" customHeight="1">
      <c r="O131" s="31"/>
    </row>
    <row r="132" ht="12.75" customHeight="1">
      <c r="O132" s="31"/>
    </row>
    <row r="133" ht="12.75" customHeight="1">
      <c r="O133" s="31"/>
    </row>
    <row r="134" ht="12.75" customHeight="1">
      <c r="O134" s="31"/>
    </row>
    <row r="135" ht="12.75" customHeight="1">
      <c r="O135" s="31"/>
    </row>
    <row r="136" ht="12.75" customHeight="1">
      <c r="O136" s="31"/>
    </row>
    <row r="137" ht="12.75" customHeight="1">
      <c r="O137" s="31"/>
    </row>
    <row r="138" ht="12.75" customHeight="1">
      <c r="O138" s="31"/>
    </row>
    <row r="139" ht="12.75" customHeight="1">
      <c r="O139" s="31"/>
    </row>
    <row r="140" ht="12.75" customHeight="1">
      <c r="O140" s="31"/>
    </row>
    <row r="141" ht="12.75" customHeight="1">
      <c r="O141" s="31"/>
    </row>
    <row r="142" ht="12.75" customHeight="1">
      <c r="O142" s="31"/>
    </row>
    <row r="143" ht="12.75" customHeight="1">
      <c r="O143" s="31"/>
    </row>
    <row r="144" ht="12.75" customHeight="1">
      <c r="O144" s="31"/>
    </row>
    <row r="145" ht="12.75" customHeight="1">
      <c r="O145" s="31"/>
    </row>
    <row r="146" ht="12.75" customHeight="1">
      <c r="O146" s="31"/>
    </row>
    <row r="147" ht="12.75" customHeight="1">
      <c r="O147" s="31"/>
    </row>
    <row r="148" ht="12.75" customHeight="1">
      <c r="O148" s="31"/>
    </row>
    <row r="149" ht="12.75" customHeight="1">
      <c r="O149" s="31"/>
    </row>
    <row r="150" ht="12.75" customHeight="1">
      <c r="O150" s="31"/>
    </row>
    <row r="151" ht="12.75" customHeight="1">
      <c r="O151" s="31"/>
    </row>
    <row r="152" ht="12.75" customHeight="1">
      <c r="O152" s="31"/>
    </row>
    <row r="153" ht="12.75" customHeight="1">
      <c r="O153" s="31"/>
    </row>
    <row r="154" ht="12.75" customHeight="1">
      <c r="O154" s="31"/>
    </row>
    <row r="155" ht="12.75" customHeight="1">
      <c r="O155" s="31"/>
    </row>
    <row r="156" ht="12.75" customHeight="1">
      <c r="O156" s="31"/>
    </row>
    <row r="157" ht="12.75" customHeight="1">
      <c r="O157" s="31"/>
    </row>
    <row r="158" ht="12.75" customHeight="1">
      <c r="O158" s="31"/>
    </row>
    <row r="159" ht="12.75" customHeight="1">
      <c r="O159" s="31"/>
    </row>
    <row r="160" ht="12.75" customHeight="1">
      <c r="O160" s="31"/>
    </row>
    <row r="161" ht="12.75" customHeight="1">
      <c r="O161" s="31"/>
    </row>
    <row r="162" ht="12.75" customHeight="1">
      <c r="O162" s="31"/>
    </row>
    <row r="163" ht="12.75" customHeight="1">
      <c r="O163" s="31"/>
    </row>
    <row r="164" ht="12.75" customHeight="1">
      <c r="O164" s="31"/>
    </row>
    <row r="165" ht="12.75" customHeight="1">
      <c r="O165" s="31"/>
    </row>
    <row r="166" ht="12.75" customHeight="1">
      <c r="O166" s="31"/>
    </row>
    <row r="167" ht="12.75" customHeight="1">
      <c r="O167" s="31"/>
    </row>
    <row r="168" ht="12.75" customHeight="1">
      <c r="O168" s="31"/>
    </row>
    <row r="169" ht="12.75" customHeight="1">
      <c r="O169" s="31"/>
    </row>
    <row r="170" ht="12.75" customHeight="1">
      <c r="O170" s="31"/>
    </row>
    <row r="171" ht="12.75" customHeight="1">
      <c r="O171" s="31"/>
    </row>
    <row r="172" ht="12.75" customHeight="1">
      <c r="O172" s="31"/>
    </row>
    <row r="173" ht="12.75" customHeight="1">
      <c r="O173" s="31"/>
    </row>
    <row r="174" ht="12.75" customHeight="1">
      <c r="O174" s="31"/>
    </row>
    <row r="175" ht="12.75" customHeight="1">
      <c r="O175" s="31"/>
    </row>
    <row r="176" ht="12.75" customHeight="1">
      <c r="O176" s="31"/>
    </row>
    <row r="177" ht="12.75" customHeight="1">
      <c r="O177" s="31"/>
    </row>
    <row r="178" ht="12.75" customHeight="1">
      <c r="O178" s="31"/>
    </row>
    <row r="179" ht="12.75" customHeight="1">
      <c r="O179" s="31"/>
    </row>
    <row r="180" ht="12.75" customHeight="1">
      <c r="O180" s="31"/>
    </row>
    <row r="181" ht="12.75" customHeight="1">
      <c r="O181" s="31"/>
    </row>
    <row r="182" ht="12.75" customHeight="1">
      <c r="O182" s="31"/>
    </row>
    <row r="183" ht="12.75" customHeight="1">
      <c r="O183" s="31"/>
    </row>
    <row r="184" ht="12.75" customHeight="1">
      <c r="O184" s="31"/>
    </row>
    <row r="185" ht="12.75" customHeight="1">
      <c r="O185" s="31"/>
    </row>
    <row r="186" ht="12.75" customHeight="1">
      <c r="O186" s="31"/>
    </row>
    <row r="187" ht="12.75" customHeight="1">
      <c r="O187" s="31"/>
    </row>
    <row r="188" ht="12.75" customHeight="1">
      <c r="O188" s="31"/>
    </row>
    <row r="189" ht="12.75" customHeight="1">
      <c r="O189" s="31"/>
    </row>
    <row r="190" ht="12.75" customHeight="1">
      <c r="O190" s="31"/>
    </row>
    <row r="191" ht="12.75" customHeight="1">
      <c r="O191" s="31"/>
    </row>
    <row r="192" ht="12.75" customHeight="1">
      <c r="O192" s="31"/>
    </row>
    <row r="193" ht="12.75" customHeight="1">
      <c r="O193" s="31"/>
    </row>
    <row r="194" ht="12.75" customHeight="1">
      <c r="O194" s="31"/>
    </row>
    <row r="195" ht="12.75" customHeight="1">
      <c r="O195" s="31"/>
    </row>
    <row r="196" ht="12.75" customHeight="1">
      <c r="O196" s="31"/>
    </row>
    <row r="197" ht="12.75" customHeight="1">
      <c r="O197" s="31"/>
    </row>
    <row r="198" ht="12.75" customHeight="1">
      <c r="O198" s="31"/>
    </row>
    <row r="199" ht="12.75" customHeight="1">
      <c r="O199" s="31"/>
    </row>
    <row r="200" ht="12.75" customHeight="1">
      <c r="O200" s="31"/>
    </row>
    <row r="201" ht="12.75" customHeight="1">
      <c r="O201" s="31"/>
    </row>
    <row r="202" ht="12.75" customHeight="1">
      <c r="O202" s="31"/>
    </row>
    <row r="203" ht="12.75" customHeight="1">
      <c r="O203" s="31"/>
    </row>
    <row r="204" ht="12.75" customHeight="1">
      <c r="O204" s="31"/>
    </row>
    <row r="205" ht="12.75" customHeight="1">
      <c r="O205" s="31"/>
    </row>
    <row r="206" ht="12.75" customHeight="1">
      <c r="O206" s="31"/>
    </row>
    <row r="207" ht="12.75" customHeight="1">
      <c r="O207" s="31"/>
    </row>
    <row r="208" ht="12.75" customHeight="1">
      <c r="O208" s="31"/>
    </row>
    <row r="209" ht="12.75" customHeight="1">
      <c r="O209" s="31"/>
    </row>
    <row r="210" ht="12.75" customHeight="1">
      <c r="O210" s="31"/>
    </row>
    <row r="211" ht="12.75" customHeight="1">
      <c r="O211" s="31"/>
    </row>
    <row r="212" ht="12.75" customHeight="1">
      <c r="O212" s="31"/>
    </row>
    <row r="213" ht="12.75" customHeight="1">
      <c r="O213" s="31"/>
    </row>
    <row r="214" ht="12.75" customHeight="1">
      <c r="O214" s="31"/>
    </row>
    <row r="215" ht="12.75" customHeight="1">
      <c r="O215" s="31"/>
    </row>
    <row r="216" ht="12.75" customHeight="1">
      <c r="O216" s="31"/>
    </row>
    <row r="217" ht="12.75" customHeight="1">
      <c r="O217" s="31"/>
    </row>
    <row r="218" ht="12.75" customHeight="1">
      <c r="O218" s="31"/>
    </row>
    <row r="219" ht="12.75" customHeight="1">
      <c r="O219" s="31"/>
    </row>
    <row r="220" ht="12.75" customHeight="1">
      <c r="O220" s="31"/>
    </row>
    <row r="221" ht="12.75" customHeight="1">
      <c r="O221" s="31"/>
    </row>
    <row r="222" ht="12.75" customHeight="1">
      <c r="O222" s="31"/>
    </row>
    <row r="223" ht="12.75" customHeight="1">
      <c r="O223" s="31"/>
    </row>
    <row r="224" ht="12.75" customHeight="1">
      <c r="O224" s="31"/>
    </row>
    <row r="225" ht="12.75" customHeight="1">
      <c r="O225" s="31"/>
    </row>
    <row r="226" ht="12.75" customHeight="1">
      <c r="O226" s="31"/>
    </row>
    <row r="227" ht="12.75" customHeight="1">
      <c r="O227" s="31"/>
    </row>
    <row r="228" ht="12.75" customHeight="1">
      <c r="O228" s="31"/>
    </row>
    <row r="229" ht="12.75" customHeight="1">
      <c r="O229" s="31"/>
    </row>
    <row r="230" ht="12.75" customHeight="1">
      <c r="O230" s="31"/>
    </row>
    <row r="231" ht="12.75" customHeight="1">
      <c r="O231" s="31"/>
    </row>
    <row r="232" ht="12.75" customHeight="1">
      <c r="O232" s="31"/>
    </row>
    <row r="233" ht="12.75" customHeight="1">
      <c r="O233" s="31"/>
    </row>
    <row r="234" ht="12.75" customHeight="1">
      <c r="O234" s="31"/>
    </row>
    <row r="235" ht="12.75" customHeight="1">
      <c r="O235" s="31"/>
    </row>
    <row r="236" ht="12.75" customHeight="1">
      <c r="O236" s="31"/>
    </row>
    <row r="237" ht="12.75" customHeight="1">
      <c r="O237" s="31"/>
    </row>
    <row r="238" ht="12.75" customHeight="1">
      <c r="O238" s="31"/>
    </row>
    <row r="239" ht="12.75" customHeight="1">
      <c r="O239" s="31"/>
    </row>
    <row r="240" ht="12.75" customHeight="1">
      <c r="O240" s="31"/>
    </row>
    <row r="241" ht="12.75" customHeight="1">
      <c r="O241" s="31"/>
    </row>
    <row r="242" ht="12.75" customHeight="1">
      <c r="O242" s="31"/>
    </row>
    <row r="243" ht="12.75" customHeight="1">
      <c r="O243" s="31"/>
    </row>
    <row r="244" ht="12.75" customHeight="1">
      <c r="O244" s="31"/>
    </row>
    <row r="245" ht="12.75" customHeight="1">
      <c r="O245" s="31"/>
    </row>
    <row r="246" ht="12.75" customHeight="1">
      <c r="O246" s="31"/>
    </row>
    <row r="247" ht="12.75" customHeight="1">
      <c r="O247" s="31"/>
    </row>
    <row r="248" ht="12.75" customHeight="1">
      <c r="O248" s="31"/>
    </row>
    <row r="249" ht="12.75" customHeight="1">
      <c r="O249" s="31"/>
    </row>
    <row r="250" ht="12.75" customHeight="1">
      <c r="O250" s="31"/>
    </row>
    <row r="251" ht="12.75" customHeight="1">
      <c r="O251" s="31"/>
    </row>
    <row r="252" ht="12.75" customHeight="1">
      <c r="O252" s="31"/>
    </row>
    <row r="253" ht="12.75" customHeight="1">
      <c r="O253" s="31"/>
    </row>
    <row r="254" ht="12.75" customHeight="1">
      <c r="O254" s="31"/>
    </row>
    <row r="255" ht="12.75" customHeight="1">
      <c r="O255" s="31"/>
    </row>
    <row r="256" ht="12.75" customHeight="1">
      <c r="O256" s="31"/>
    </row>
    <row r="257" ht="12.75" customHeight="1">
      <c r="O257" s="31"/>
    </row>
    <row r="258" ht="12.75" customHeight="1">
      <c r="O258" s="31"/>
    </row>
    <row r="259" ht="12.75" customHeight="1">
      <c r="O259" s="31"/>
    </row>
    <row r="260" ht="12.75" customHeight="1">
      <c r="O260" s="31"/>
    </row>
    <row r="261" ht="12.75" customHeight="1">
      <c r="O261" s="31"/>
    </row>
    <row r="262" ht="12.75" customHeight="1">
      <c r="O262" s="31"/>
    </row>
    <row r="263" ht="12.75" customHeight="1">
      <c r="O263" s="31"/>
    </row>
    <row r="264" ht="12.75" customHeight="1">
      <c r="O264" s="31"/>
    </row>
    <row r="265" ht="12.75" customHeight="1">
      <c r="O265" s="31"/>
    </row>
    <row r="266" ht="12.75" customHeight="1">
      <c r="O266" s="31"/>
    </row>
    <row r="267" ht="12.75" customHeight="1">
      <c r="O267" s="31"/>
    </row>
    <row r="268" ht="12.75" customHeight="1">
      <c r="O268" s="31"/>
    </row>
    <row r="269" ht="12.75" customHeight="1">
      <c r="O269" s="31"/>
    </row>
    <row r="270" ht="12.75" customHeight="1">
      <c r="O270" s="31"/>
    </row>
    <row r="271" ht="12.75" customHeight="1">
      <c r="O271" s="31"/>
    </row>
    <row r="272" ht="12.75" customHeight="1">
      <c r="O272" s="31"/>
    </row>
    <row r="273" ht="12.75" customHeight="1">
      <c r="O273" s="31"/>
    </row>
    <row r="274" ht="12.75" customHeight="1">
      <c r="O274" s="31"/>
    </row>
    <row r="275" ht="12.75" customHeight="1">
      <c r="O275" s="31"/>
    </row>
    <row r="276" ht="12.75" customHeight="1">
      <c r="O276" s="31"/>
    </row>
    <row r="277" ht="12.75" customHeight="1">
      <c r="O277" s="31"/>
    </row>
    <row r="278" ht="12.75" customHeight="1">
      <c r="O278" s="31"/>
    </row>
    <row r="279" ht="12.75" customHeight="1">
      <c r="O279" s="31"/>
    </row>
    <row r="280" ht="12.75" customHeight="1">
      <c r="O280" s="31"/>
    </row>
    <row r="281" ht="12.75" customHeight="1">
      <c r="O281" s="31"/>
    </row>
    <row r="282" ht="12.75" customHeight="1">
      <c r="O282" s="31"/>
    </row>
    <row r="283" ht="12.75" customHeight="1">
      <c r="O283" s="31"/>
    </row>
    <row r="284" ht="12.75" customHeight="1">
      <c r="O284" s="31"/>
    </row>
    <row r="285" ht="12.75" customHeight="1">
      <c r="O285" s="31"/>
    </row>
    <row r="286" ht="12.75" customHeight="1">
      <c r="O286" s="31"/>
    </row>
    <row r="287" ht="12.75" customHeight="1">
      <c r="O287" s="31"/>
    </row>
    <row r="288" ht="12.75" customHeight="1">
      <c r="O288" s="31"/>
    </row>
    <row r="289" ht="12.75" customHeight="1">
      <c r="O289" s="31"/>
    </row>
    <row r="290" ht="12.75" customHeight="1">
      <c r="O290" s="31"/>
    </row>
    <row r="291" ht="12.75" customHeight="1">
      <c r="O291" s="31"/>
    </row>
    <row r="292" ht="12.75" customHeight="1">
      <c r="O292" s="31"/>
    </row>
    <row r="293" ht="12.75" customHeight="1">
      <c r="O293" s="31"/>
    </row>
    <row r="294" ht="12.75" customHeight="1">
      <c r="O294" s="31"/>
    </row>
    <row r="295" ht="12.75" customHeight="1">
      <c r="O295" s="31"/>
    </row>
    <row r="296" ht="12.75" customHeight="1">
      <c r="O296" s="31"/>
    </row>
    <row r="297" ht="12.75" customHeight="1">
      <c r="O297" s="31"/>
    </row>
    <row r="298" ht="12.75" customHeight="1">
      <c r="O298" s="31"/>
    </row>
    <row r="299" ht="12.75" customHeight="1">
      <c r="O299" s="31"/>
    </row>
    <row r="300" ht="12.75" customHeight="1">
      <c r="O300" s="31"/>
    </row>
    <row r="301" ht="12.75" customHeight="1">
      <c r="O301" s="31"/>
    </row>
    <row r="302" ht="12.75" customHeight="1">
      <c r="O302" s="31"/>
    </row>
    <row r="303" ht="12.75" customHeight="1">
      <c r="O303" s="31"/>
    </row>
    <row r="304" ht="12.75" customHeight="1">
      <c r="O304" s="31"/>
    </row>
    <row r="305" ht="12.75" customHeight="1">
      <c r="O305" s="31"/>
    </row>
    <row r="306" ht="12.75" customHeight="1">
      <c r="O306" s="31"/>
    </row>
    <row r="307" ht="12.75" customHeight="1">
      <c r="O307" s="31"/>
    </row>
    <row r="308" ht="12.75" customHeight="1">
      <c r="O308" s="31"/>
    </row>
    <row r="309" ht="12.75" customHeight="1">
      <c r="O309" s="31"/>
    </row>
    <row r="310" ht="12.75" customHeight="1">
      <c r="O310" s="31"/>
    </row>
    <row r="311" ht="12.75" customHeight="1">
      <c r="O311" s="31"/>
    </row>
    <row r="312" ht="12.75" customHeight="1">
      <c r="O312" s="31"/>
    </row>
    <row r="313" ht="12.75" customHeight="1">
      <c r="O313" s="31"/>
    </row>
    <row r="314" ht="12.75" customHeight="1">
      <c r="O314" s="31"/>
    </row>
    <row r="315" ht="12.75" customHeight="1">
      <c r="O315" s="31"/>
    </row>
    <row r="316" ht="12.75" customHeight="1">
      <c r="O316" s="31"/>
    </row>
    <row r="317" ht="12.75" customHeight="1">
      <c r="O317" s="31"/>
    </row>
    <row r="318" ht="12.75" customHeight="1">
      <c r="O318" s="31"/>
    </row>
    <row r="319" ht="12.75" customHeight="1">
      <c r="O319" s="31"/>
    </row>
    <row r="320" ht="12.75" customHeight="1">
      <c r="O320" s="31"/>
    </row>
    <row r="321" ht="12.75" customHeight="1">
      <c r="O321" s="31"/>
    </row>
    <row r="322" ht="12.75" customHeight="1">
      <c r="O322" s="31"/>
    </row>
    <row r="323" ht="12.75" customHeight="1">
      <c r="O323" s="31"/>
    </row>
    <row r="324" ht="12.75" customHeight="1">
      <c r="O324" s="31"/>
    </row>
    <row r="325" ht="12.75" customHeight="1">
      <c r="O325" s="31"/>
    </row>
    <row r="326" ht="12.75" customHeight="1">
      <c r="O326" s="31"/>
    </row>
    <row r="327" ht="12.75" customHeight="1">
      <c r="O327" s="31"/>
    </row>
    <row r="328" ht="12.75" customHeight="1">
      <c r="O328" s="31"/>
    </row>
    <row r="329" ht="12.75" customHeight="1">
      <c r="O329" s="31"/>
    </row>
    <row r="330" ht="12.75" customHeight="1">
      <c r="O330" s="31"/>
    </row>
    <row r="331" ht="12.75" customHeight="1">
      <c r="O331" s="31"/>
    </row>
    <row r="332" ht="12.75" customHeight="1">
      <c r="O332" s="31"/>
    </row>
    <row r="333" ht="12.75" customHeight="1">
      <c r="O333" s="31"/>
    </row>
    <row r="334" ht="12.75" customHeight="1">
      <c r="O334" s="31"/>
    </row>
    <row r="335" ht="12.75" customHeight="1">
      <c r="O335" s="31"/>
    </row>
    <row r="336" ht="12.75" customHeight="1">
      <c r="O336" s="31"/>
    </row>
    <row r="337" ht="12.75" customHeight="1">
      <c r="O337" s="31"/>
    </row>
    <row r="338" ht="12.75" customHeight="1">
      <c r="O338" s="31"/>
    </row>
    <row r="339" ht="12.75" customHeight="1">
      <c r="O339" s="31"/>
    </row>
    <row r="340" ht="12.75" customHeight="1">
      <c r="O340" s="31"/>
    </row>
    <row r="341" ht="12.75" customHeight="1">
      <c r="O341" s="31"/>
    </row>
    <row r="342" ht="12.75" customHeight="1">
      <c r="O342" s="31"/>
    </row>
    <row r="343" ht="12.75" customHeight="1">
      <c r="O343" s="31"/>
    </row>
    <row r="344" ht="12.75" customHeight="1">
      <c r="O344" s="31"/>
    </row>
    <row r="345" ht="12.75" customHeight="1">
      <c r="O345" s="31"/>
    </row>
    <row r="346" ht="12.75" customHeight="1">
      <c r="O346" s="31"/>
    </row>
    <row r="347" ht="12.75" customHeight="1">
      <c r="O347" s="31"/>
    </row>
    <row r="348" ht="12.75" customHeight="1">
      <c r="O348" s="31"/>
    </row>
    <row r="349" ht="12.75" customHeight="1">
      <c r="O349" s="31"/>
    </row>
    <row r="350" ht="12.75" customHeight="1">
      <c r="O350" s="31"/>
    </row>
    <row r="351" ht="12.75" customHeight="1">
      <c r="O351" s="31"/>
    </row>
    <row r="352" ht="12.75" customHeight="1">
      <c r="O352" s="31"/>
    </row>
    <row r="353" ht="12.75" customHeight="1">
      <c r="O353" s="31"/>
    </row>
    <row r="354" ht="12.75" customHeight="1">
      <c r="O354" s="31"/>
    </row>
    <row r="355" ht="12.75" customHeight="1">
      <c r="O355" s="31"/>
    </row>
    <row r="356" ht="12.75" customHeight="1">
      <c r="O356" s="31"/>
    </row>
    <row r="357" ht="12.75" customHeight="1">
      <c r="O357" s="31"/>
    </row>
    <row r="358" ht="12.75" customHeight="1">
      <c r="O358" s="31"/>
    </row>
    <row r="359" ht="12.75" customHeight="1">
      <c r="O359" s="31"/>
    </row>
    <row r="360" ht="12.75" customHeight="1">
      <c r="O360" s="31"/>
    </row>
    <row r="361" ht="12.75" customHeight="1">
      <c r="O361" s="31"/>
    </row>
    <row r="362" ht="12.75" customHeight="1">
      <c r="O362" s="31"/>
    </row>
    <row r="363" ht="12.75" customHeight="1">
      <c r="O363" s="31"/>
    </row>
    <row r="364" ht="12.75" customHeight="1">
      <c r="O364" s="31"/>
    </row>
    <row r="365" ht="12.75" customHeight="1">
      <c r="O365" s="31"/>
    </row>
    <row r="366" ht="12.75" customHeight="1">
      <c r="O366" s="31"/>
    </row>
    <row r="367" ht="12.75" customHeight="1">
      <c r="O367" s="31"/>
    </row>
    <row r="368" ht="12.75" customHeight="1">
      <c r="O368" s="31"/>
    </row>
    <row r="369" ht="12.75" customHeight="1">
      <c r="O369" s="31"/>
    </row>
    <row r="370" ht="12.75" customHeight="1">
      <c r="O370" s="31"/>
    </row>
    <row r="371" ht="12.75" customHeight="1">
      <c r="O371" s="31"/>
    </row>
    <row r="372" ht="12.75" customHeight="1">
      <c r="O372" s="31"/>
    </row>
    <row r="373" ht="12.75" customHeight="1">
      <c r="O373" s="31"/>
    </row>
    <row r="374" ht="12.75" customHeight="1">
      <c r="O374" s="31"/>
    </row>
    <row r="375" ht="12.75" customHeight="1">
      <c r="O375" s="31"/>
    </row>
    <row r="376" ht="12.75" customHeight="1">
      <c r="O376" s="31"/>
    </row>
    <row r="377" ht="12.75" customHeight="1">
      <c r="O377" s="31"/>
    </row>
    <row r="378" ht="12.75" customHeight="1">
      <c r="O378" s="31"/>
    </row>
    <row r="379" ht="12.75" customHeight="1">
      <c r="O379" s="31"/>
    </row>
    <row r="380" ht="12.75" customHeight="1">
      <c r="O380" s="31"/>
    </row>
    <row r="381" ht="12.75" customHeight="1">
      <c r="O381" s="31"/>
    </row>
    <row r="382" ht="12.75" customHeight="1">
      <c r="O382" s="31"/>
    </row>
    <row r="383" ht="12.75" customHeight="1">
      <c r="O383" s="31"/>
    </row>
    <row r="384" ht="12.75" customHeight="1">
      <c r="O384" s="31"/>
    </row>
    <row r="385" ht="12.75" customHeight="1">
      <c r="O385" s="31"/>
    </row>
    <row r="386" ht="12.75" customHeight="1">
      <c r="O386" s="31"/>
    </row>
    <row r="387" ht="12.75" customHeight="1">
      <c r="O387" s="31"/>
    </row>
    <row r="388" ht="12.75" customHeight="1">
      <c r="O388" s="31"/>
    </row>
    <row r="389" ht="12.75" customHeight="1">
      <c r="O389" s="31"/>
    </row>
    <row r="390" ht="12.75" customHeight="1">
      <c r="O390" s="31"/>
    </row>
    <row r="391" ht="12.75" customHeight="1">
      <c r="O391" s="31"/>
    </row>
    <row r="392" ht="12.75" customHeight="1">
      <c r="O392" s="31"/>
    </row>
    <row r="393" ht="12.75" customHeight="1">
      <c r="O393" s="31"/>
    </row>
    <row r="394" ht="12.75" customHeight="1">
      <c r="O394" s="31"/>
    </row>
    <row r="395" ht="12.75" customHeight="1">
      <c r="O395" s="31"/>
    </row>
    <row r="396" ht="12.75" customHeight="1">
      <c r="O396" s="31"/>
    </row>
    <row r="397" ht="12.75" customHeight="1">
      <c r="O397" s="31"/>
    </row>
    <row r="398" ht="12.75" customHeight="1">
      <c r="O398" s="31"/>
    </row>
    <row r="399" ht="12.75" customHeight="1">
      <c r="O399" s="31"/>
    </row>
    <row r="400" ht="12.75" customHeight="1">
      <c r="O400" s="31"/>
    </row>
    <row r="401" ht="12.75" customHeight="1">
      <c r="O401" s="31"/>
    </row>
    <row r="402" ht="12.75" customHeight="1">
      <c r="O402" s="31"/>
    </row>
    <row r="403" ht="12.75" customHeight="1">
      <c r="O403" s="31"/>
    </row>
    <row r="404" ht="12.75" customHeight="1">
      <c r="O404" s="31"/>
    </row>
    <row r="405" ht="12.75" customHeight="1">
      <c r="O405" s="31"/>
    </row>
    <row r="406" ht="12.75" customHeight="1">
      <c r="O406" s="31"/>
    </row>
    <row r="407" ht="12.75" customHeight="1">
      <c r="O407" s="31"/>
    </row>
    <row r="408" ht="12.75" customHeight="1">
      <c r="O408" s="31"/>
    </row>
    <row r="409" ht="12.75" customHeight="1">
      <c r="O409" s="31"/>
    </row>
    <row r="410" ht="12.75" customHeight="1">
      <c r="O410" s="31"/>
    </row>
    <row r="411" ht="12.75" customHeight="1">
      <c r="O411" s="31"/>
    </row>
    <row r="412" ht="12.75" customHeight="1">
      <c r="O412" s="31"/>
    </row>
    <row r="413" ht="12.75" customHeight="1">
      <c r="O413" s="31"/>
    </row>
    <row r="414" ht="12.75" customHeight="1">
      <c r="O414" s="31"/>
    </row>
    <row r="415" ht="12.75" customHeight="1">
      <c r="O415" s="31"/>
    </row>
    <row r="416" ht="12.75" customHeight="1">
      <c r="O416" s="31"/>
    </row>
    <row r="417" ht="12.75" customHeight="1">
      <c r="O417" s="31"/>
    </row>
    <row r="418" ht="12.75" customHeight="1">
      <c r="O418" s="31"/>
    </row>
    <row r="419" ht="12.75" customHeight="1">
      <c r="O419" s="31"/>
    </row>
    <row r="420" ht="12.75" customHeight="1">
      <c r="O420" s="31"/>
    </row>
    <row r="421" ht="12.75" customHeight="1">
      <c r="O421" s="31"/>
    </row>
    <row r="422" ht="12.75" customHeight="1">
      <c r="O422" s="31"/>
    </row>
    <row r="423" ht="12.75" customHeight="1">
      <c r="O423" s="31"/>
    </row>
    <row r="424" ht="12.75" customHeight="1">
      <c r="O424" s="31"/>
    </row>
    <row r="425" ht="12.75" customHeight="1">
      <c r="O425" s="31"/>
    </row>
    <row r="426" ht="12.75" customHeight="1">
      <c r="O426" s="31"/>
    </row>
    <row r="427" ht="12.75" customHeight="1">
      <c r="O427" s="31"/>
    </row>
    <row r="428" ht="12.75" customHeight="1">
      <c r="O428" s="31"/>
    </row>
    <row r="429" ht="12.75" customHeight="1">
      <c r="O429" s="31"/>
    </row>
    <row r="430" ht="12.75" customHeight="1">
      <c r="O430" s="31"/>
    </row>
    <row r="431" ht="12.75" customHeight="1">
      <c r="O431" s="31"/>
    </row>
    <row r="432" ht="12.75" customHeight="1">
      <c r="O432" s="31"/>
    </row>
    <row r="433" ht="12.75" customHeight="1">
      <c r="O433" s="31"/>
    </row>
    <row r="434" ht="12.75" customHeight="1">
      <c r="O434" s="31"/>
    </row>
    <row r="435" ht="12.75" customHeight="1">
      <c r="O435" s="31"/>
    </row>
    <row r="436" ht="12.75" customHeight="1">
      <c r="O436" s="31"/>
    </row>
    <row r="437" ht="12.75" customHeight="1">
      <c r="O437" s="31"/>
    </row>
    <row r="438" ht="12.75" customHeight="1">
      <c r="O438" s="31"/>
    </row>
    <row r="439" ht="12.75" customHeight="1">
      <c r="O439" s="31"/>
    </row>
    <row r="440" ht="12.75" customHeight="1">
      <c r="O440" s="31"/>
    </row>
    <row r="441" ht="12.75" customHeight="1">
      <c r="O441" s="31"/>
    </row>
    <row r="442" ht="12.75" customHeight="1">
      <c r="O442" s="31"/>
    </row>
    <row r="443" ht="12.75" customHeight="1">
      <c r="O443" s="31"/>
    </row>
    <row r="444" ht="12.75" customHeight="1">
      <c r="O444" s="31"/>
    </row>
    <row r="445" ht="12.75" customHeight="1">
      <c r="O445" s="31"/>
    </row>
    <row r="446" ht="12.75" customHeight="1">
      <c r="O446" s="31"/>
    </row>
    <row r="447" ht="12.75" customHeight="1">
      <c r="O447" s="31"/>
    </row>
    <row r="448" ht="12.75" customHeight="1">
      <c r="O448" s="31"/>
    </row>
    <row r="449" ht="12.75" customHeight="1">
      <c r="O449" s="31"/>
    </row>
    <row r="450" ht="12.75" customHeight="1">
      <c r="O450" s="31"/>
    </row>
    <row r="451" ht="12.75" customHeight="1">
      <c r="O451" s="31"/>
    </row>
    <row r="452" ht="12.75" customHeight="1">
      <c r="O452" s="31"/>
    </row>
    <row r="453" ht="12.75" customHeight="1">
      <c r="O453" s="31"/>
    </row>
    <row r="454" ht="12.75" customHeight="1">
      <c r="O454" s="31"/>
    </row>
    <row r="455" ht="12.75" customHeight="1">
      <c r="O455" s="31"/>
    </row>
    <row r="456" ht="12.75" customHeight="1">
      <c r="O456" s="31"/>
    </row>
    <row r="457" ht="12.75" customHeight="1">
      <c r="O457" s="31"/>
    </row>
    <row r="458" ht="12.75" customHeight="1">
      <c r="O458" s="31"/>
    </row>
    <row r="459" ht="12.75" customHeight="1">
      <c r="O459" s="31"/>
    </row>
    <row r="460" ht="12.75" customHeight="1">
      <c r="O460" s="31"/>
    </row>
    <row r="461" ht="12.75" customHeight="1">
      <c r="O461" s="31"/>
    </row>
    <row r="462" ht="12.75" customHeight="1">
      <c r="O462" s="31"/>
    </row>
    <row r="463" ht="12.75" customHeight="1">
      <c r="O463" s="31"/>
    </row>
    <row r="464" ht="12.75" customHeight="1">
      <c r="O464" s="31"/>
    </row>
    <row r="465" ht="12.75" customHeight="1">
      <c r="O465" s="31"/>
    </row>
    <row r="466" ht="12.75" customHeight="1">
      <c r="O466" s="31"/>
    </row>
    <row r="467" ht="12.75" customHeight="1">
      <c r="O467" s="31"/>
    </row>
    <row r="468" ht="12.75" customHeight="1">
      <c r="O468" s="31"/>
    </row>
    <row r="469" ht="12.75" customHeight="1">
      <c r="O469" s="31"/>
    </row>
    <row r="470" ht="12.75" customHeight="1">
      <c r="O470" s="31"/>
    </row>
    <row r="471" ht="12.75" customHeight="1">
      <c r="O471" s="31"/>
    </row>
    <row r="472" ht="12.75" customHeight="1">
      <c r="O472" s="31"/>
    </row>
    <row r="473" ht="12.75" customHeight="1">
      <c r="O473" s="31"/>
    </row>
    <row r="474" ht="12.75" customHeight="1">
      <c r="O474" s="31"/>
    </row>
    <row r="475" ht="12.75" customHeight="1">
      <c r="O475" s="31"/>
    </row>
    <row r="476" ht="12.75" customHeight="1">
      <c r="O476" s="31"/>
    </row>
    <row r="477" ht="12.75" customHeight="1">
      <c r="O477" s="31"/>
    </row>
    <row r="478" ht="12.75" customHeight="1">
      <c r="O478" s="31"/>
    </row>
    <row r="479" ht="12.75" customHeight="1">
      <c r="O479" s="31"/>
    </row>
    <row r="480" ht="12.75" customHeight="1">
      <c r="O480" s="31"/>
    </row>
    <row r="481" ht="12.75" customHeight="1">
      <c r="O481" s="31"/>
    </row>
    <row r="482" ht="12.75" customHeight="1">
      <c r="O482" s="31"/>
    </row>
    <row r="483" ht="12.75" customHeight="1">
      <c r="O483" s="31"/>
    </row>
    <row r="484" ht="12.75" customHeight="1">
      <c r="O484" s="31"/>
    </row>
    <row r="485" ht="12.75" customHeight="1">
      <c r="O485" s="31"/>
    </row>
    <row r="486" ht="12.75" customHeight="1">
      <c r="O486" s="31"/>
    </row>
    <row r="487" ht="12.75" customHeight="1">
      <c r="O487" s="31"/>
    </row>
    <row r="488" ht="12.75" customHeight="1">
      <c r="O488" s="31"/>
    </row>
    <row r="489" ht="12.75" customHeight="1">
      <c r="O489" s="31"/>
    </row>
    <row r="490" ht="12.75" customHeight="1">
      <c r="O490" s="31"/>
    </row>
    <row r="491" ht="12.75" customHeight="1">
      <c r="O491" s="31"/>
    </row>
    <row r="492" ht="12.75" customHeight="1">
      <c r="O492" s="31"/>
    </row>
    <row r="493" ht="12.75" customHeight="1">
      <c r="O493" s="31"/>
    </row>
    <row r="494" ht="12.75" customHeight="1">
      <c r="O494" s="31"/>
    </row>
    <row r="495" ht="12.75" customHeight="1">
      <c r="O495" s="31"/>
    </row>
    <row r="496" ht="12.75" customHeight="1">
      <c r="O496" s="31"/>
    </row>
    <row r="497" ht="12.75" customHeight="1">
      <c r="O497" s="31"/>
    </row>
    <row r="498" ht="12.75" customHeight="1">
      <c r="O498" s="31"/>
    </row>
    <row r="499" ht="12.75" customHeight="1">
      <c r="O499" s="31"/>
    </row>
    <row r="500" ht="12.75" customHeight="1">
      <c r="O500" s="31"/>
    </row>
    <row r="501" ht="12.75" customHeight="1">
      <c r="O501" s="31"/>
    </row>
    <row r="502" ht="12.75" customHeight="1">
      <c r="O502" s="31"/>
    </row>
    <row r="503" ht="12.75" customHeight="1">
      <c r="O503" s="31"/>
    </row>
    <row r="504" ht="12.75" customHeight="1">
      <c r="O504" s="31"/>
    </row>
    <row r="505" ht="12.75" customHeight="1">
      <c r="O505" s="31"/>
    </row>
    <row r="506" ht="12.75" customHeight="1">
      <c r="O506" s="31"/>
    </row>
    <row r="507" ht="12.75" customHeight="1">
      <c r="O507" s="31"/>
    </row>
    <row r="508" ht="12.75" customHeight="1">
      <c r="O508" s="31"/>
    </row>
    <row r="509" ht="12.75" customHeight="1">
      <c r="O509" s="31"/>
    </row>
    <row r="510" ht="12.75" customHeight="1">
      <c r="O510" s="31"/>
    </row>
    <row r="511" ht="12.75" customHeight="1">
      <c r="O511" s="31"/>
    </row>
    <row r="512" ht="12.75" customHeight="1">
      <c r="O512" s="31"/>
    </row>
    <row r="513" ht="12.75" customHeight="1">
      <c r="O513" s="31"/>
    </row>
    <row r="514" ht="12.75" customHeight="1">
      <c r="O514" s="31"/>
    </row>
    <row r="515" ht="12.75" customHeight="1">
      <c r="O515" s="31"/>
    </row>
    <row r="516" ht="12.75" customHeight="1">
      <c r="O516" s="31"/>
    </row>
    <row r="517" ht="12.75" customHeight="1">
      <c r="O517" s="31"/>
    </row>
    <row r="518" ht="12.75" customHeight="1">
      <c r="O518" s="31"/>
    </row>
    <row r="519" ht="12.75" customHeight="1">
      <c r="O519" s="31"/>
    </row>
    <row r="520" ht="12.75" customHeight="1">
      <c r="O520" s="31"/>
    </row>
    <row r="521" ht="12.75" customHeight="1">
      <c r="O521" s="31"/>
    </row>
    <row r="522" ht="12.75" customHeight="1">
      <c r="O522" s="31"/>
    </row>
    <row r="523" ht="12.75" customHeight="1">
      <c r="O523" s="31"/>
    </row>
    <row r="524" ht="12.75" customHeight="1">
      <c r="O524" s="31"/>
    </row>
    <row r="525" ht="12.75" customHeight="1">
      <c r="O525" s="31"/>
    </row>
    <row r="526" ht="12.75" customHeight="1">
      <c r="O526" s="31"/>
    </row>
    <row r="527" ht="12.75" customHeight="1">
      <c r="O527" s="31"/>
    </row>
    <row r="528" ht="12.75" customHeight="1">
      <c r="O528" s="31"/>
    </row>
    <row r="529" ht="12.75" customHeight="1">
      <c r="O529" s="31"/>
    </row>
    <row r="530" ht="12.75" customHeight="1">
      <c r="O530" s="31"/>
    </row>
    <row r="531" ht="12.75" customHeight="1">
      <c r="O531" s="31"/>
    </row>
    <row r="532" ht="12.75" customHeight="1">
      <c r="O532" s="31"/>
    </row>
    <row r="533" ht="12.75" customHeight="1">
      <c r="O533" s="31"/>
    </row>
    <row r="534" ht="12.75" customHeight="1">
      <c r="O534" s="31"/>
    </row>
    <row r="535" ht="12.75" customHeight="1">
      <c r="O535" s="31"/>
    </row>
    <row r="536" ht="12.75" customHeight="1">
      <c r="O536" s="31"/>
    </row>
    <row r="537" ht="12.75" customHeight="1">
      <c r="O537" s="31"/>
    </row>
    <row r="538" ht="12.75" customHeight="1">
      <c r="O538" s="31"/>
    </row>
    <row r="539" ht="12.75" customHeight="1">
      <c r="O539" s="31"/>
    </row>
    <row r="540" ht="12.75" customHeight="1">
      <c r="O540" s="31"/>
    </row>
    <row r="541" ht="12.75" customHeight="1">
      <c r="O541" s="31"/>
    </row>
    <row r="542" ht="12.75" customHeight="1">
      <c r="O542" s="31"/>
    </row>
    <row r="543" ht="12.75" customHeight="1">
      <c r="O543" s="31"/>
    </row>
    <row r="544" ht="12.75" customHeight="1">
      <c r="O544" s="31"/>
    </row>
    <row r="545" ht="12.75" customHeight="1">
      <c r="O545" s="31"/>
    </row>
    <row r="546" ht="12.75" customHeight="1">
      <c r="O546" s="31"/>
    </row>
    <row r="547" ht="12.75" customHeight="1">
      <c r="O547" s="31"/>
    </row>
    <row r="548" ht="12.75" customHeight="1">
      <c r="O548" s="31"/>
    </row>
    <row r="549" ht="12.75" customHeight="1">
      <c r="O549" s="31"/>
    </row>
    <row r="550" ht="12.75" customHeight="1">
      <c r="O550" s="31"/>
    </row>
    <row r="551" ht="12.75" customHeight="1">
      <c r="O551" s="31"/>
    </row>
    <row r="552" ht="12.75" customHeight="1">
      <c r="O552" s="31"/>
    </row>
    <row r="553" ht="12.75" customHeight="1">
      <c r="O553" s="31"/>
    </row>
    <row r="554" ht="12.75" customHeight="1">
      <c r="O554" s="31"/>
    </row>
    <row r="555" ht="12.75" customHeight="1">
      <c r="O555" s="31"/>
    </row>
    <row r="556" ht="12.75" customHeight="1">
      <c r="O556" s="31"/>
    </row>
    <row r="557" ht="12.75" customHeight="1">
      <c r="O557" s="31"/>
    </row>
    <row r="558" ht="12.75" customHeight="1">
      <c r="O558" s="31"/>
    </row>
    <row r="559" ht="12.75" customHeight="1">
      <c r="O559" s="31"/>
    </row>
    <row r="560" ht="12.75" customHeight="1">
      <c r="O560" s="31"/>
    </row>
    <row r="561" ht="12.75" customHeight="1">
      <c r="O561" s="31"/>
    </row>
    <row r="562" ht="12.75" customHeight="1">
      <c r="O562" s="31"/>
    </row>
    <row r="563" ht="12.75" customHeight="1">
      <c r="O563" s="31"/>
    </row>
    <row r="564" ht="12.75" customHeight="1">
      <c r="O564" s="31"/>
    </row>
    <row r="565" ht="12.75" customHeight="1">
      <c r="O565" s="31"/>
    </row>
    <row r="566" ht="12.75" customHeight="1">
      <c r="O566" s="31"/>
    </row>
    <row r="567" ht="12.75" customHeight="1">
      <c r="O567" s="31"/>
    </row>
    <row r="568" ht="12.75" customHeight="1">
      <c r="O568" s="31"/>
    </row>
    <row r="569" ht="12.75" customHeight="1">
      <c r="O569" s="31"/>
    </row>
    <row r="570" ht="12.75" customHeight="1">
      <c r="O570" s="31"/>
    </row>
    <row r="571" ht="12.75" customHeight="1">
      <c r="O571" s="31"/>
    </row>
    <row r="572" ht="12.75" customHeight="1">
      <c r="O572" s="31"/>
    </row>
    <row r="573" ht="12.75" customHeight="1">
      <c r="O573" s="31"/>
    </row>
    <row r="574" ht="12.75" customHeight="1">
      <c r="O574" s="31"/>
    </row>
    <row r="575" ht="12.75" customHeight="1">
      <c r="O575" s="31"/>
    </row>
    <row r="576" ht="12.75" customHeight="1">
      <c r="O576" s="31"/>
    </row>
    <row r="577" ht="12.75" customHeight="1">
      <c r="O577" s="31"/>
    </row>
    <row r="578" ht="12.75" customHeight="1">
      <c r="O578" s="31"/>
    </row>
    <row r="579" ht="12.75" customHeight="1">
      <c r="O579" s="31"/>
    </row>
    <row r="580" ht="12.75" customHeight="1">
      <c r="O580" s="31"/>
    </row>
    <row r="581" ht="12.75" customHeight="1">
      <c r="O581" s="31"/>
    </row>
    <row r="582" ht="12.75" customHeight="1">
      <c r="O582" s="31"/>
    </row>
    <row r="583" ht="12.75" customHeight="1">
      <c r="O583" s="31"/>
    </row>
    <row r="584" ht="12.75" customHeight="1">
      <c r="O584" s="31"/>
    </row>
    <row r="585" ht="12.75" customHeight="1">
      <c r="O585" s="31"/>
    </row>
    <row r="586" ht="12.75" customHeight="1">
      <c r="O586" s="31"/>
    </row>
    <row r="587" ht="12.75" customHeight="1">
      <c r="O587" s="31"/>
    </row>
    <row r="588" ht="12.75" customHeight="1">
      <c r="O588" s="31"/>
    </row>
    <row r="589" ht="12.75" customHeight="1">
      <c r="O589" s="31"/>
    </row>
    <row r="590" ht="12.75" customHeight="1">
      <c r="O590" s="31"/>
    </row>
    <row r="591" ht="12.75" customHeight="1">
      <c r="O591" s="31"/>
    </row>
    <row r="592" ht="12.75" customHeight="1">
      <c r="O592" s="31"/>
    </row>
    <row r="593" ht="12.75" customHeight="1">
      <c r="O593" s="31"/>
    </row>
    <row r="594" ht="12.75" customHeight="1">
      <c r="O594" s="31"/>
    </row>
    <row r="595" ht="12.75" customHeight="1">
      <c r="O595" s="31"/>
    </row>
    <row r="596" ht="12.75" customHeight="1">
      <c r="O596" s="31"/>
    </row>
    <row r="597" ht="12.75" customHeight="1">
      <c r="O597" s="31"/>
    </row>
    <row r="598" ht="12.75" customHeight="1">
      <c r="O598" s="31"/>
    </row>
    <row r="599" ht="12.75" customHeight="1">
      <c r="O599" s="31"/>
    </row>
    <row r="600" ht="12.75" customHeight="1">
      <c r="O600" s="31"/>
    </row>
    <row r="601" ht="12.75" customHeight="1">
      <c r="O601" s="31"/>
    </row>
    <row r="602" ht="12.75" customHeight="1">
      <c r="O602" s="31"/>
    </row>
    <row r="603" ht="12.75" customHeight="1">
      <c r="O603" s="31"/>
    </row>
    <row r="604" ht="12.75" customHeight="1">
      <c r="O604" s="31"/>
    </row>
    <row r="605" ht="12.75" customHeight="1">
      <c r="O605" s="31"/>
    </row>
    <row r="606" ht="12.75" customHeight="1">
      <c r="O606" s="31"/>
    </row>
    <row r="607" ht="12.75" customHeight="1">
      <c r="O607" s="31"/>
    </row>
    <row r="608" ht="12.75" customHeight="1">
      <c r="O608" s="31"/>
    </row>
    <row r="609" ht="12.75" customHeight="1">
      <c r="O609" s="31"/>
    </row>
    <row r="610" ht="12.75" customHeight="1">
      <c r="O610" s="31"/>
    </row>
    <row r="611" ht="12.75" customHeight="1">
      <c r="O611" s="31"/>
    </row>
    <row r="612" ht="12.75" customHeight="1">
      <c r="O612" s="31"/>
    </row>
    <row r="613" ht="12.75" customHeight="1">
      <c r="O613" s="31"/>
    </row>
    <row r="614" ht="12.75" customHeight="1">
      <c r="O614" s="31"/>
    </row>
    <row r="615" ht="12.75" customHeight="1">
      <c r="O615" s="31"/>
    </row>
    <row r="616" ht="12.75" customHeight="1">
      <c r="O616" s="31"/>
    </row>
    <row r="617" ht="12.75" customHeight="1">
      <c r="O617" s="31"/>
    </row>
    <row r="618" ht="12.75" customHeight="1">
      <c r="O618" s="31"/>
    </row>
    <row r="619" ht="12.75" customHeight="1">
      <c r="O619" s="31"/>
    </row>
    <row r="620" ht="12.75" customHeight="1">
      <c r="O620" s="31"/>
    </row>
    <row r="621" ht="12.75" customHeight="1">
      <c r="O621" s="31"/>
    </row>
    <row r="622" ht="12.75" customHeight="1">
      <c r="O622" s="31"/>
    </row>
    <row r="623" ht="12.75" customHeight="1">
      <c r="O623" s="31"/>
    </row>
    <row r="624" ht="12.75" customHeight="1">
      <c r="O624" s="31"/>
    </row>
    <row r="625" ht="12.75" customHeight="1">
      <c r="O625" s="31"/>
    </row>
    <row r="626" ht="12.75" customHeight="1">
      <c r="O626" s="31"/>
    </row>
    <row r="627" ht="12.75" customHeight="1">
      <c r="O627" s="31"/>
    </row>
    <row r="628" ht="12.75" customHeight="1">
      <c r="O628" s="31"/>
    </row>
    <row r="629" ht="12.75" customHeight="1">
      <c r="O629" s="31"/>
    </row>
    <row r="630" ht="12.75" customHeight="1">
      <c r="O630" s="31"/>
    </row>
    <row r="631" ht="12.75" customHeight="1">
      <c r="O631" s="31"/>
    </row>
    <row r="632" ht="12.75" customHeight="1">
      <c r="O632" s="31"/>
    </row>
    <row r="633" ht="12.75" customHeight="1">
      <c r="O633" s="31"/>
    </row>
    <row r="634" ht="12.75" customHeight="1">
      <c r="O634" s="31"/>
    </row>
    <row r="635" ht="12.75" customHeight="1">
      <c r="O635" s="31"/>
    </row>
    <row r="636" ht="12.75" customHeight="1">
      <c r="O636" s="31"/>
    </row>
    <row r="637" ht="12.75" customHeight="1">
      <c r="O637" s="31"/>
    </row>
    <row r="638" ht="12.75" customHeight="1">
      <c r="O638" s="31"/>
    </row>
    <row r="639" ht="12.75" customHeight="1">
      <c r="O639" s="31"/>
    </row>
    <row r="640" ht="12.75" customHeight="1">
      <c r="O640" s="31"/>
    </row>
    <row r="641" ht="12.75" customHeight="1">
      <c r="O641" s="31"/>
    </row>
    <row r="642" ht="12.75" customHeight="1">
      <c r="O642" s="31"/>
    </row>
    <row r="643" ht="12.75" customHeight="1">
      <c r="O643" s="31"/>
    </row>
    <row r="644" ht="12.75" customHeight="1">
      <c r="O644" s="31"/>
    </row>
    <row r="645" ht="12.75" customHeight="1">
      <c r="O645" s="31"/>
    </row>
    <row r="646" ht="12.75" customHeight="1">
      <c r="O646" s="31"/>
    </row>
    <row r="647" ht="12.75" customHeight="1">
      <c r="O647" s="31"/>
    </row>
    <row r="648" ht="12.75" customHeight="1">
      <c r="O648" s="31"/>
    </row>
    <row r="649" ht="12.75" customHeight="1">
      <c r="O649" s="31"/>
    </row>
    <row r="650" ht="12.75" customHeight="1">
      <c r="O650" s="31"/>
    </row>
    <row r="651" ht="12.75" customHeight="1">
      <c r="O651" s="31"/>
    </row>
    <row r="652" ht="12.75" customHeight="1">
      <c r="O652" s="31"/>
    </row>
    <row r="653" ht="12.75" customHeight="1">
      <c r="O653" s="31"/>
    </row>
    <row r="654" ht="12.75" customHeight="1">
      <c r="O654" s="31"/>
    </row>
    <row r="655" ht="12.75" customHeight="1">
      <c r="O655" s="31"/>
    </row>
    <row r="656" ht="12.75" customHeight="1">
      <c r="O656" s="31"/>
    </row>
    <row r="657" ht="12.75" customHeight="1">
      <c r="O657" s="31"/>
    </row>
    <row r="658" ht="12.75" customHeight="1">
      <c r="O658" s="31"/>
    </row>
    <row r="659" ht="12.75" customHeight="1">
      <c r="O659" s="31"/>
    </row>
    <row r="660" ht="12.75" customHeight="1">
      <c r="O660" s="31"/>
    </row>
    <row r="661" ht="12.75" customHeight="1">
      <c r="O661" s="31"/>
    </row>
    <row r="662" ht="12.75" customHeight="1">
      <c r="O662" s="31"/>
    </row>
    <row r="663" ht="12.75" customHeight="1">
      <c r="O663" s="31"/>
    </row>
    <row r="664" ht="12.75" customHeight="1">
      <c r="O664" s="31"/>
    </row>
    <row r="665" ht="12.75" customHeight="1">
      <c r="O665" s="31"/>
    </row>
    <row r="666" ht="12.75" customHeight="1">
      <c r="O666" s="31"/>
    </row>
    <row r="667" ht="12.75" customHeight="1">
      <c r="O667" s="31"/>
    </row>
    <row r="668" ht="12.75" customHeight="1">
      <c r="O668" s="31"/>
    </row>
    <row r="669" ht="12.75" customHeight="1">
      <c r="O669" s="31"/>
    </row>
    <row r="670" ht="12.75" customHeight="1">
      <c r="O670" s="31"/>
    </row>
    <row r="671" ht="12.75" customHeight="1">
      <c r="O671" s="31"/>
    </row>
    <row r="672" ht="12.75" customHeight="1">
      <c r="O672" s="31"/>
    </row>
    <row r="673" ht="12.75" customHeight="1">
      <c r="O673" s="31"/>
    </row>
    <row r="674" ht="12.75" customHeight="1">
      <c r="O674" s="31"/>
    </row>
    <row r="675" ht="12.75" customHeight="1">
      <c r="O675" s="31"/>
    </row>
    <row r="676" ht="12.75" customHeight="1">
      <c r="O676" s="31"/>
    </row>
    <row r="677" ht="12.75" customHeight="1">
      <c r="O677" s="31"/>
    </row>
    <row r="678" ht="12.75" customHeight="1">
      <c r="O678" s="31"/>
    </row>
    <row r="679" ht="12.75" customHeight="1">
      <c r="O679" s="31"/>
    </row>
    <row r="680" ht="12.75" customHeight="1">
      <c r="O680" s="31"/>
    </row>
    <row r="681" ht="12.75" customHeight="1">
      <c r="O681" s="31"/>
    </row>
    <row r="682" ht="12.75" customHeight="1">
      <c r="O682" s="31"/>
    </row>
    <row r="683" ht="12.75" customHeight="1">
      <c r="O683" s="31"/>
    </row>
    <row r="684" ht="12.75" customHeight="1">
      <c r="O684" s="31"/>
    </row>
    <row r="685" ht="12.75" customHeight="1">
      <c r="O685" s="31"/>
    </row>
    <row r="686" ht="12.75" customHeight="1">
      <c r="O686" s="31"/>
    </row>
    <row r="687" ht="12.75" customHeight="1">
      <c r="O687" s="31"/>
    </row>
    <row r="688" ht="12.75" customHeight="1">
      <c r="O688" s="31"/>
    </row>
    <row r="689" ht="12.75" customHeight="1">
      <c r="O689" s="31"/>
    </row>
    <row r="690" ht="12.75" customHeight="1">
      <c r="O690" s="31"/>
    </row>
    <row r="691" ht="12.75" customHeight="1">
      <c r="O691" s="31"/>
    </row>
    <row r="692" ht="12.75" customHeight="1">
      <c r="O692" s="31"/>
    </row>
    <row r="693" ht="12.75" customHeight="1">
      <c r="O693" s="31"/>
    </row>
    <row r="694" ht="12.75" customHeight="1">
      <c r="O694" s="31"/>
    </row>
    <row r="695" ht="12.75" customHeight="1">
      <c r="O695" s="31"/>
    </row>
    <row r="696" ht="12.75" customHeight="1">
      <c r="O696" s="31"/>
    </row>
    <row r="697" ht="12.75" customHeight="1">
      <c r="O697" s="31"/>
    </row>
    <row r="698" ht="12.75" customHeight="1">
      <c r="O698" s="31"/>
    </row>
    <row r="699" ht="12.75" customHeight="1">
      <c r="O699" s="31"/>
    </row>
    <row r="700" ht="12.75" customHeight="1">
      <c r="O700" s="31"/>
    </row>
    <row r="701" ht="12.75" customHeight="1">
      <c r="O701" s="31"/>
    </row>
    <row r="702" ht="12.75" customHeight="1">
      <c r="O702" s="31"/>
    </row>
    <row r="703" ht="12.75" customHeight="1">
      <c r="O703" s="31"/>
    </row>
    <row r="704" ht="12.75" customHeight="1">
      <c r="O704" s="31"/>
    </row>
    <row r="705" ht="12.75" customHeight="1">
      <c r="O705" s="31"/>
    </row>
    <row r="706" ht="12.75" customHeight="1">
      <c r="O706" s="31"/>
    </row>
    <row r="707" ht="12.75" customHeight="1">
      <c r="O707" s="31"/>
    </row>
    <row r="708" ht="12.75" customHeight="1">
      <c r="O708" s="31"/>
    </row>
    <row r="709" ht="12.75" customHeight="1">
      <c r="O709" s="31"/>
    </row>
    <row r="710" ht="12.75" customHeight="1">
      <c r="O710" s="31"/>
    </row>
    <row r="711" ht="12.75" customHeight="1">
      <c r="O711" s="31"/>
    </row>
    <row r="712" ht="12.75" customHeight="1">
      <c r="O712" s="31"/>
    </row>
    <row r="713" ht="12.75" customHeight="1">
      <c r="O713" s="31"/>
    </row>
    <row r="714" ht="12.75" customHeight="1">
      <c r="O714" s="31"/>
    </row>
    <row r="715" ht="12.75" customHeight="1">
      <c r="O715" s="31"/>
    </row>
    <row r="716" ht="12.75" customHeight="1">
      <c r="O716" s="31"/>
    </row>
    <row r="717" ht="12.75" customHeight="1">
      <c r="O717" s="31"/>
    </row>
    <row r="718" ht="12.75" customHeight="1">
      <c r="O718" s="31"/>
    </row>
    <row r="719" ht="12.75" customHeight="1">
      <c r="O719" s="31"/>
    </row>
    <row r="720" ht="12.75" customHeight="1">
      <c r="O720" s="31"/>
    </row>
    <row r="721" ht="12.75" customHeight="1">
      <c r="O721" s="31"/>
    </row>
    <row r="722" ht="12.75" customHeight="1">
      <c r="O722" s="31"/>
    </row>
    <row r="723" ht="12.75" customHeight="1">
      <c r="O723" s="31"/>
    </row>
    <row r="724" ht="12.75" customHeight="1">
      <c r="O724" s="31"/>
    </row>
    <row r="725" ht="12.75" customHeight="1">
      <c r="O725" s="31"/>
    </row>
    <row r="726" ht="12.75" customHeight="1">
      <c r="O726" s="31"/>
    </row>
    <row r="727" ht="12.75" customHeight="1">
      <c r="O727" s="31"/>
    </row>
    <row r="728" ht="12.75" customHeight="1">
      <c r="O728" s="31"/>
    </row>
    <row r="729" ht="12.75" customHeight="1">
      <c r="O729" s="31"/>
    </row>
    <row r="730" ht="12.75" customHeight="1">
      <c r="O730" s="31"/>
    </row>
    <row r="731" ht="12.75" customHeight="1">
      <c r="O731" s="31"/>
    </row>
    <row r="732" ht="12.75" customHeight="1">
      <c r="O732" s="31"/>
    </row>
    <row r="733" ht="12.75" customHeight="1">
      <c r="O733" s="31"/>
    </row>
    <row r="734" ht="12.75" customHeight="1">
      <c r="O734" s="31"/>
    </row>
    <row r="735" ht="12.75" customHeight="1">
      <c r="O735" s="31"/>
    </row>
    <row r="736" ht="12.75" customHeight="1">
      <c r="O736" s="31"/>
    </row>
    <row r="737" ht="12.75" customHeight="1">
      <c r="O737" s="31"/>
    </row>
    <row r="738" ht="12.75" customHeight="1">
      <c r="O738" s="31"/>
    </row>
    <row r="739" ht="12.75" customHeight="1">
      <c r="O739" s="31"/>
    </row>
    <row r="740" ht="12.75" customHeight="1">
      <c r="O740" s="31"/>
    </row>
    <row r="741" ht="12.75" customHeight="1">
      <c r="O741" s="31"/>
    </row>
    <row r="742" ht="12.75" customHeight="1">
      <c r="O742" s="31"/>
    </row>
    <row r="743" ht="12.75" customHeight="1">
      <c r="O743" s="31"/>
    </row>
    <row r="744" ht="12.75" customHeight="1">
      <c r="O744" s="31"/>
    </row>
    <row r="745" ht="12.75" customHeight="1">
      <c r="O745" s="31"/>
    </row>
    <row r="746" ht="12.75" customHeight="1">
      <c r="O746" s="31"/>
    </row>
    <row r="747" ht="12.75" customHeight="1">
      <c r="O747" s="31"/>
    </row>
    <row r="748" ht="12.75" customHeight="1">
      <c r="O748" s="31"/>
    </row>
    <row r="749" ht="12.75" customHeight="1">
      <c r="O749" s="31"/>
    </row>
    <row r="750" ht="12.75" customHeight="1">
      <c r="O750" s="31"/>
    </row>
    <row r="751" ht="12.75" customHeight="1">
      <c r="O751" s="31"/>
    </row>
    <row r="752" ht="12.75" customHeight="1">
      <c r="O752" s="31"/>
    </row>
    <row r="753" ht="12.75" customHeight="1">
      <c r="O753" s="31"/>
    </row>
    <row r="754" ht="12.75" customHeight="1">
      <c r="O754" s="31"/>
    </row>
    <row r="755" ht="12.75" customHeight="1">
      <c r="O755" s="31"/>
    </row>
    <row r="756" ht="12.75" customHeight="1">
      <c r="O756" s="31"/>
    </row>
    <row r="757" ht="12.75" customHeight="1">
      <c r="O757" s="31"/>
    </row>
    <row r="758" ht="12.75" customHeight="1">
      <c r="O758" s="31"/>
    </row>
    <row r="759" ht="12.75" customHeight="1">
      <c r="O759" s="31"/>
    </row>
    <row r="760" ht="12.75" customHeight="1">
      <c r="O760" s="31"/>
    </row>
    <row r="761" ht="12.75" customHeight="1">
      <c r="O761" s="31"/>
    </row>
    <row r="762" ht="12.75" customHeight="1">
      <c r="O762" s="31"/>
    </row>
    <row r="763" ht="12.75" customHeight="1">
      <c r="O763" s="31"/>
    </row>
    <row r="764" ht="12.75" customHeight="1">
      <c r="O764" s="31"/>
    </row>
    <row r="765" ht="12.75" customHeight="1">
      <c r="O765" s="31"/>
    </row>
    <row r="766" ht="12.75" customHeight="1">
      <c r="O766" s="31"/>
    </row>
    <row r="767" ht="12.75" customHeight="1">
      <c r="O767" s="31"/>
    </row>
    <row r="768" ht="12.75" customHeight="1">
      <c r="O768" s="31"/>
    </row>
    <row r="769" ht="12.75" customHeight="1">
      <c r="O769" s="31"/>
    </row>
    <row r="770" ht="12.75" customHeight="1">
      <c r="O770" s="31"/>
    </row>
    <row r="771" ht="12.75" customHeight="1">
      <c r="O771" s="31"/>
    </row>
    <row r="772" ht="12.75" customHeight="1">
      <c r="O772" s="31"/>
    </row>
    <row r="773" ht="12.75" customHeight="1">
      <c r="O773" s="31"/>
    </row>
    <row r="774" ht="12.75" customHeight="1">
      <c r="O774" s="31"/>
    </row>
    <row r="775" ht="12.75" customHeight="1">
      <c r="O775" s="31"/>
    </row>
    <row r="776" ht="12.75" customHeight="1">
      <c r="O776" s="31"/>
    </row>
    <row r="777" ht="12.75" customHeight="1">
      <c r="O777" s="31"/>
    </row>
    <row r="778" ht="12.75" customHeight="1">
      <c r="O778" s="31"/>
    </row>
    <row r="779" ht="12.75" customHeight="1">
      <c r="O779" s="31"/>
    </row>
    <row r="780" ht="12.75" customHeight="1">
      <c r="O780" s="31"/>
    </row>
    <row r="781" ht="12.75" customHeight="1">
      <c r="O781" s="31"/>
    </row>
    <row r="782" ht="12.75" customHeight="1">
      <c r="O782" s="31"/>
    </row>
    <row r="783" ht="12.75" customHeight="1">
      <c r="O783" s="31"/>
    </row>
    <row r="784" ht="12.75" customHeight="1">
      <c r="O784" s="31"/>
    </row>
    <row r="785" ht="12.75" customHeight="1">
      <c r="O785" s="31"/>
    </row>
    <row r="786" ht="12.75" customHeight="1">
      <c r="O786" s="31"/>
    </row>
    <row r="787" ht="12.75" customHeight="1">
      <c r="O787" s="31"/>
    </row>
    <row r="788" ht="12.75" customHeight="1">
      <c r="O788" s="31"/>
    </row>
    <row r="789" ht="12.75" customHeight="1">
      <c r="O789" s="31"/>
    </row>
    <row r="790" ht="12.75" customHeight="1">
      <c r="O790" s="31"/>
    </row>
    <row r="791" ht="12.75" customHeight="1">
      <c r="O791" s="31"/>
    </row>
    <row r="792" ht="12.75" customHeight="1">
      <c r="O792" s="31"/>
    </row>
    <row r="793" ht="12.75" customHeight="1">
      <c r="O793" s="31"/>
    </row>
    <row r="794" ht="12.75" customHeight="1">
      <c r="O794" s="31"/>
    </row>
    <row r="795" ht="12.75" customHeight="1">
      <c r="O795" s="31"/>
    </row>
    <row r="796" ht="12.75" customHeight="1">
      <c r="O796" s="31"/>
    </row>
    <row r="797" ht="12.75" customHeight="1">
      <c r="O797" s="31"/>
    </row>
    <row r="798" ht="12.75" customHeight="1">
      <c r="O798" s="31"/>
    </row>
    <row r="799" ht="12.75" customHeight="1">
      <c r="O799" s="31"/>
    </row>
    <row r="800" ht="12.75" customHeight="1">
      <c r="O800" s="31"/>
    </row>
    <row r="801" ht="12.75" customHeight="1">
      <c r="O801" s="31"/>
    </row>
    <row r="802" ht="12.75" customHeight="1">
      <c r="O802" s="31"/>
    </row>
    <row r="803" ht="12.75" customHeight="1">
      <c r="O803" s="31"/>
    </row>
    <row r="804" ht="12.75" customHeight="1">
      <c r="O804" s="31"/>
    </row>
    <row r="805" ht="12.75" customHeight="1">
      <c r="O805" s="31"/>
    </row>
    <row r="806" ht="12.75" customHeight="1">
      <c r="O806" s="31"/>
    </row>
    <row r="807" ht="12.75" customHeight="1">
      <c r="O807" s="31"/>
    </row>
    <row r="808" ht="12.75" customHeight="1">
      <c r="O808" s="31"/>
    </row>
    <row r="809" ht="12.75" customHeight="1">
      <c r="O809" s="31"/>
    </row>
    <row r="810" ht="12.75" customHeight="1">
      <c r="O810" s="31"/>
    </row>
    <row r="811" ht="12.75" customHeight="1">
      <c r="O811" s="31"/>
    </row>
    <row r="812" ht="12.75" customHeight="1">
      <c r="O812" s="31"/>
    </row>
    <row r="813" ht="12.75" customHeight="1">
      <c r="O813" s="31"/>
    </row>
    <row r="814" ht="12.75" customHeight="1">
      <c r="O814" s="31"/>
    </row>
    <row r="815" ht="12.75" customHeight="1">
      <c r="O815" s="31"/>
    </row>
    <row r="816" ht="12.75" customHeight="1">
      <c r="O816" s="31"/>
    </row>
    <row r="817" ht="12.75" customHeight="1">
      <c r="O817" s="31"/>
    </row>
    <row r="818" ht="12.75" customHeight="1">
      <c r="O818" s="31"/>
    </row>
    <row r="819" ht="12.75" customHeight="1">
      <c r="O819" s="31"/>
    </row>
    <row r="820" ht="12.75" customHeight="1">
      <c r="O820" s="31"/>
    </row>
    <row r="821" ht="12.75" customHeight="1">
      <c r="O821" s="31"/>
    </row>
    <row r="822" ht="12.75" customHeight="1">
      <c r="O822" s="31"/>
    </row>
    <row r="823" ht="12.75" customHeight="1">
      <c r="O823" s="31"/>
    </row>
    <row r="824" ht="12.75" customHeight="1">
      <c r="O824" s="31"/>
    </row>
    <row r="825" ht="12.75" customHeight="1">
      <c r="O825" s="31"/>
    </row>
    <row r="826" ht="12.75" customHeight="1">
      <c r="O826" s="31"/>
    </row>
    <row r="827" ht="12.75" customHeight="1">
      <c r="O827" s="31"/>
    </row>
    <row r="828" ht="12.75" customHeight="1">
      <c r="O828" s="31"/>
    </row>
    <row r="829" ht="12.75" customHeight="1">
      <c r="O829" s="31"/>
    </row>
    <row r="830" ht="12.75" customHeight="1">
      <c r="O830" s="31"/>
    </row>
    <row r="831" ht="12.75" customHeight="1">
      <c r="O831" s="31"/>
    </row>
    <row r="832" ht="12.75" customHeight="1">
      <c r="O832" s="31"/>
    </row>
    <row r="833" ht="12.75" customHeight="1">
      <c r="O833" s="31"/>
    </row>
    <row r="834" ht="12.75" customHeight="1">
      <c r="O834" s="31"/>
    </row>
    <row r="835" ht="12.75" customHeight="1">
      <c r="O835" s="31"/>
    </row>
    <row r="836" ht="12.75" customHeight="1">
      <c r="O836" s="31"/>
    </row>
    <row r="837" ht="12.75" customHeight="1">
      <c r="O837" s="31"/>
    </row>
    <row r="838" ht="12.75" customHeight="1">
      <c r="O838" s="31"/>
    </row>
    <row r="839" ht="12.75" customHeight="1">
      <c r="O839" s="31"/>
    </row>
    <row r="840" ht="12.75" customHeight="1">
      <c r="O840" s="31"/>
    </row>
    <row r="841" ht="12.75" customHeight="1">
      <c r="O841" s="31"/>
    </row>
    <row r="842" ht="12.75" customHeight="1">
      <c r="O842" s="31"/>
    </row>
    <row r="843" ht="12.75" customHeight="1">
      <c r="O843" s="31"/>
    </row>
    <row r="844" ht="12.75" customHeight="1">
      <c r="O844" s="31"/>
    </row>
    <row r="845" ht="12.75" customHeight="1">
      <c r="O845" s="31"/>
    </row>
    <row r="846" ht="12.75" customHeight="1">
      <c r="O846" s="31"/>
    </row>
    <row r="847" ht="12.75" customHeight="1">
      <c r="O847" s="31"/>
    </row>
    <row r="848" ht="12.75" customHeight="1">
      <c r="O848" s="31"/>
    </row>
    <row r="849" ht="12.75" customHeight="1">
      <c r="O849" s="31"/>
    </row>
    <row r="850" ht="12.75" customHeight="1">
      <c r="O850" s="31"/>
    </row>
    <row r="851" ht="12.75" customHeight="1">
      <c r="O851" s="31"/>
    </row>
    <row r="852" ht="12.75" customHeight="1">
      <c r="O852" s="31"/>
    </row>
    <row r="853" ht="12.75" customHeight="1">
      <c r="O853" s="31"/>
    </row>
    <row r="854" ht="12.75" customHeight="1">
      <c r="O854" s="31"/>
    </row>
    <row r="855" ht="12.75" customHeight="1">
      <c r="O855" s="31"/>
    </row>
    <row r="856" ht="12.75" customHeight="1">
      <c r="O856" s="31"/>
    </row>
    <row r="857" ht="12.75" customHeight="1">
      <c r="O857" s="31"/>
    </row>
    <row r="858" ht="12.75" customHeight="1">
      <c r="O858" s="31"/>
    </row>
    <row r="859" ht="12.75" customHeight="1">
      <c r="O859" s="31"/>
    </row>
    <row r="860" ht="12.75" customHeight="1">
      <c r="O860" s="31"/>
    </row>
    <row r="861" ht="12.75" customHeight="1">
      <c r="O861" s="31"/>
    </row>
    <row r="862" ht="12.75" customHeight="1">
      <c r="O862" s="31"/>
    </row>
    <row r="863" ht="12.75" customHeight="1">
      <c r="O863" s="31"/>
    </row>
    <row r="864" ht="12.75" customHeight="1">
      <c r="O864" s="31"/>
    </row>
    <row r="865" ht="12.75" customHeight="1">
      <c r="O865" s="31"/>
    </row>
    <row r="866" ht="12.75" customHeight="1">
      <c r="O866" s="31"/>
    </row>
    <row r="867" ht="12.75" customHeight="1">
      <c r="O867" s="31"/>
    </row>
    <row r="868" ht="12.75" customHeight="1">
      <c r="O868" s="31"/>
    </row>
    <row r="869" ht="12.75" customHeight="1">
      <c r="O869" s="31"/>
    </row>
    <row r="870" ht="12.75" customHeight="1">
      <c r="O870" s="31"/>
    </row>
    <row r="871" ht="12.75" customHeight="1">
      <c r="O871" s="31"/>
    </row>
    <row r="872" ht="12.75" customHeight="1">
      <c r="O872" s="31"/>
    </row>
    <row r="873" ht="12.75" customHeight="1">
      <c r="O873" s="31"/>
    </row>
    <row r="874" ht="12.75" customHeight="1">
      <c r="O874" s="31"/>
    </row>
    <row r="875" ht="12.75" customHeight="1">
      <c r="O875" s="31"/>
    </row>
    <row r="876" ht="12.75" customHeight="1">
      <c r="O876" s="31"/>
    </row>
    <row r="877" ht="12.75" customHeight="1">
      <c r="O877" s="31"/>
    </row>
    <row r="878" ht="12.75" customHeight="1">
      <c r="O878" s="31"/>
    </row>
    <row r="879" ht="12.75" customHeight="1">
      <c r="O879" s="31"/>
    </row>
    <row r="880" ht="12.75" customHeight="1">
      <c r="O880" s="31"/>
    </row>
    <row r="881" ht="12.75" customHeight="1">
      <c r="O881" s="31"/>
    </row>
    <row r="882" ht="12.75" customHeight="1">
      <c r="O882" s="31"/>
    </row>
    <row r="883" ht="12.75" customHeight="1">
      <c r="O883" s="31"/>
    </row>
    <row r="884" ht="12.75" customHeight="1">
      <c r="O884" s="31"/>
    </row>
    <row r="885" ht="12.75" customHeight="1">
      <c r="O885" s="31"/>
    </row>
    <row r="886" ht="12.75" customHeight="1">
      <c r="O886" s="31"/>
    </row>
    <row r="887" ht="12.75" customHeight="1">
      <c r="O887" s="31"/>
    </row>
    <row r="888" ht="12.75" customHeight="1">
      <c r="O888" s="31"/>
    </row>
    <row r="889" ht="12.75" customHeight="1">
      <c r="O889" s="31"/>
    </row>
    <row r="890" ht="12.75" customHeight="1">
      <c r="O890" s="31"/>
    </row>
    <row r="891" ht="12.75" customHeight="1">
      <c r="O891" s="31"/>
    </row>
    <row r="892" ht="12.75" customHeight="1">
      <c r="O892" s="31"/>
    </row>
    <row r="893" ht="12.75" customHeight="1">
      <c r="O893" s="31"/>
    </row>
    <row r="894" ht="12.75" customHeight="1">
      <c r="O894" s="31"/>
    </row>
    <row r="895" ht="12.75" customHeight="1">
      <c r="O895" s="31"/>
    </row>
    <row r="896" ht="12.75" customHeight="1">
      <c r="O896" s="31"/>
    </row>
    <row r="897" ht="12.75" customHeight="1">
      <c r="O897" s="31"/>
    </row>
    <row r="898" ht="12.75" customHeight="1">
      <c r="O898" s="31"/>
    </row>
    <row r="899" ht="12.75" customHeight="1">
      <c r="O899" s="31"/>
    </row>
    <row r="900" ht="12.75" customHeight="1">
      <c r="O900" s="31"/>
    </row>
    <row r="901" ht="12.75" customHeight="1">
      <c r="O901" s="31"/>
    </row>
    <row r="902" ht="12.75" customHeight="1">
      <c r="O902" s="31"/>
    </row>
    <row r="903" ht="12.75" customHeight="1">
      <c r="O903" s="31"/>
    </row>
    <row r="904" ht="12.75" customHeight="1">
      <c r="O904" s="31"/>
    </row>
    <row r="905" ht="12.75" customHeight="1">
      <c r="O905" s="31"/>
    </row>
    <row r="906" ht="12.75" customHeight="1">
      <c r="O906" s="31"/>
    </row>
    <row r="907" ht="12.75" customHeight="1">
      <c r="O907" s="31"/>
    </row>
    <row r="908" ht="12.75" customHeight="1">
      <c r="O908" s="31"/>
    </row>
    <row r="909" ht="12.75" customHeight="1">
      <c r="O909" s="31"/>
    </row>
    <row r="910" ht="12.75" customHeight="1">
      <c r="O910" s="31"/>
    </row>
    <row r="911" ht="12.75" customHeight="1">
      <c r="O911" s="31"/>
    </row>
    <row r="912" ht="12.75" customHeight="1">
      <c r="O912" s="31"/>
    </row>
    <row r="913" ht="12.75" customHeight="1">
      <c r="O913" s="31"/>
    </row>
    <row r="914" ht="12.75" customHeight="1">
      <c r="O914" s="31"/>
    </row>
    <row r="915" ht="12.75" customHeight="1">
      <c r="O915" s="31"/>
    </row>
    <row r="916" ht="12.75" customHeight="1">
      <c r="O916" s="31"/>
    </row>
    <row r="917" ht="12.75" customHeight="1">
      <c r="O917" s="31"/>
    </row>
    <row r="918" ht="12.75" customHeight="1">
      <c r="O918" s="31"/>
    </row>
    <row r="919" ht="12.75" customHeight="1">
      <c r="O919" s="31"/>
    </row>
    <row r="920" ht="12.75" customHeight="1">
      <c r="O920" s="31"/>
    </row>
    <row r="921" ht="12.75" customHeight="1">
      <c r="O921" s="31"/>
    </row>
    <row r="922" ht="12.75" customHeight="1">
      <c r="O922" s="31"/>
    </row>
    <row r="923" ht="12.75" customHeight="1">
      <c r="O923" s="31"/>
    </row>
    <row r="924" ht="12.75" customHeight="1">
      <c r="O924" s="31"/>
    </row>
    <row r="925" ht="12.75" customHeight="1">
      <c r="O925" s="31"/>
    </row>
    <row r="926" ht="12.75" customHeight="1">
      <c r="O926" s="31"/>
    </row>
    <row r="927" ht="12.75" customHeight="1">
      <c r="O927" s="31"/>
    </row>
    <row r="928" ht="12.75" customHeight="1">
      <c r="O928" s="31"/>
    </row>
    <row r="929" ht="12.75" customHeight="1">
      <c r="O929" s="31"/>
    </row>
    <row r="930" ht="12.75" customHeight="1">
      <c r="O930" s="31"/>
    </row>
    <row r="931" ht="12.75" customHeight="1">
      <c r="O931" s="31"/>
    </row>
    <row r="932" ht="12.75" customHeight="1">
      <c r="O932" s="31"/>
    </row>
    <row r="933" ht="12.75" customHeight="1">
      <c r="O933" s="31"/>
    </row>
    <row r="934" ht="12.75" customHeight="1">
      <c r="O934" s="31"/>
    </row>
    <row r="935" ht="12.75" customHeight="1">
      <c r="O935" s="31"/>
    </row>
    <row r="936" ht="12.75" customHeight="1">
      <c r="O936" s="31"/>
    </row>
    <row r="937" ht="12.75" customHeight="1">
      <c r="O937" s="31"/>
    </row>
    <row r="938" ht="12.75" customHeight="1">
      <c r="O938" s="31"/>
    </row>
    <row r="939" ht="12.75" customHeight="1">
      <c r="O939" s="31"/>
    </row>
    <row r="940" ht="12.75" customHeight="1">
      <c r="O940" s="31"/>
    </row>
    <row r="941" ht="12.75" customHeight="1">
      <c r="O941" s="31"/>
    </row>
    <row r="942" ht="12.75" customHeight="1">
      <c r="O942" s="31"/>
    </row>
    <row r="943" ht="12.75" customHeight="1">
      <c r="O943" s="31"/>
    </row>
    <row r="944" ht="12.75" customHeight="1">
      <c r="O944" s="31"/>
    </row>
    <row r="945" ht="12.75" customHeight="1">
      <c r="O945" s="31"/>
    </row>
    <row r="946" ht="12.75" customHeight="1">
      <c r="O946" s="31"/>
    </row>
    <row r="947" ht="12.75" customHeight="1">
      <c r="O947" s="31"/>
    </row>
    <row r="948" ht="12.75" customHeight="1">
      <c r="O948" s="31"/>
    </row>
    <row r="949" ht="12.75" customHeight="1">
      <c r="O949" s="31"/>
    </row>
    <row r="950" ht="12.75" customHeight="1">
      <c r="O950" s="31"/>
    </row>
    <row r="951" ht="12.75" customHeight="1">
      <c r="O951" s="31"/>
    </row>
    <row r="952" ht="12.75" customHeight="1">
      <c r="O952" s="31"/>
    </row>
    <row r="953" ht="12.75" customHeight="1">
      <c r="O953" s="31"/>
    </row>
    <row r="954" ht="12.75" customHeight="1">
      <c r="O954" s="31"/>
    </row>
    <row r="955" ht="12.75" customHeight="1">
      <c r="O955" s="31"/>
    </row>
    <row r="956" ht="12.75" customHeight="1">
      <c r="O956" s="31"/>
    </row>
    <row r="957" ht="12.75" customHeight="1">
      <c r="O957" s="31"/>
    </row>
    <row r="958" ht="12.75" customHeight="1">
      <c r="O958" s="31"/>
    </row>
    <row r="959" ht="12.75" customHeight="1">
      <c r="O959" s="31"/>
    </row>
    <row r="960" ht="12.75" customHeight="1">
      <c r="O960" s="31"/>
    </row>
    <row r="961" ht="12.75" customHeight="1">
      <c r="O961" s="31"/>
    </row>
    <row r="962" ht="12.75" customHeight="1">
      <c r="O962" s="31"/>
    </row>
    <row r="963" ht="12.75" customHeight="1">
      <c r="O963" s="31"/>
    </row>
    <row r="964" ht="12.75" customHeight="1">
      <c r="O964" s="31"/>
    </row>
    <row r="965" ht="12.75" customHeight="1">
      <c r="O965" s="31"/>
    </row>
    <row r="966" ht="12.75" customHeight="1">
      <c r="O966" s="31"/>
    </row>
    <row r="967" ht="12.75" customHeight="1">
      <c r="O967" s="31"/>
    </row>
    <row r="968" ht="12.75" customHeight="1">
      <c r="O968" s="31"/>
    </row>
    <row r="969" ht="12.75" customHeight="1">
      <c r="O969" s="31"/>
    </row>
    <row r="970" ht="12.75" customHeight="1">
      <c r="O970" s="31"/>
    </row>
    <row r="971" ht="12.75" customHeight="1">
      <c r="O971" s="31"/>
    </row>
    <row r="972" ht="12.75" customHeight="1">
      <c r="O972" s="31"/>
    </row>
    <row r="973" ht="12.75" customHeight="1">
      <c r="O973" s="31"/>
    </row>
    <row r="974" ht="12.75" customHeight="1">
      <c r="O974" s="31"/>
    </row>
    <row r="975" ht="12.75" customHeight="1">
      <c r="O975" s="31"/>
    </row>
    <row r="976" ht="12.75" customHeight="1">
      <c r="O976" s="31"/>
    </row>
    <row r="977" ht="12.75" customHeight="1">
      <c r="O977" s="31"/>
    </row>
    <row r="978" ht="12.75" customHeight="1">
      <c r="O978" s="31"/>
    </row>
    <row r="979" ht="12.75" customHeight="1">
      <c r="O979" s="31"/>
    </row>
    <row r="980" ht="12.75" customHeight="1">
      <c r="O980" s="31"/>
    </row>
    <row r="981" ht="12.75" customHeight="1">
      <c r="O981" s="31"/>
    </row>
    <row r="982" ht="12.75" customHeight="1">
      <c r="O982" s="31"/>
    </row>
    <row r="983" ht="12.75" customHeight="1">
      <c r="O983" s="31"/>
    </row>
    <row r="984" ht="12.75" customHeight="1">
      <c r="O984" s="31"/>
    </row>
    <row r="985" ht="12.75" customHeight="1">
      <c r="O985" s="31"/>
    </row>
    <row r="986" ht="12.75" customHeight="1">
      <c r="O986" s="31"/>
    </row>
    <row r="987" ht="12.75" customHeight="1">
      <c r="O987" s="31"/>
    </row>
    <row r="988" ht="12.75" customHeight="1">
      <c r="O988" s="31"/>
    </row>
    <row r="989" ht="12.75" customHeight="1">
      <c r="O989" s="31"/>
    </row>
    <row r="990" ht="12.75" customHeight="1">
      <c r="O990" s="31"/>
    </row>
    <row r="991" ht="12.75" customHeight="1">
      <c r="O991" s="31"/>
    </row>
    <row r="992" ht="12.75" customHeight="1">
      <c r="O992" s="31"/>
    </row>
    <row r="993" ht="12.75" customHeight="1">
      <c r="O993" s="31"/>
    </row>
    <row r="994" ht="12.75" customHeight="1">
      <c r="O994" s="31"/>
    </row>
    <row r="995" ht="12.75" customHeight="1">
      <c r="O995" s="31"/>
    </row>
    <row r="996" ht="12.75" customHeight="1">
      <c r="O996" s="31"/>
    </row>
    <row r="997" ht="12.75" customHeight="1">
      <c r="O997" s="31"/>
    </row>
    <row r="998" ht="12.75" customHeight="1">
      <c r="O998" s="31"/>
    </row>
    <row r="999" ht="12.75" customHeight="1">
      <c r="O999" s="31"/>
    </row>
    <row r="1000" ht="12.75" customHeight="1">
      <c r="O1000" s="31"/>
    </row>
  </sheetData>
  <mergeCells count="4">
    <mergeCell ref="A4:O4"/>
    <mergeCell ref="A5:O5"/>
    <mergeCell ref="A7:A8"/>
    <mergeCell ref="B7:O7"/>
  </mergeCells>
  <printOptions horizontalCentered="1" verticalCentered="1"/>
  <pageMargins bottom="1.0" footer="0.0" header="0.0" left="0.75" right="0.75" top="1.0"/>
  <pageSetup scale="75"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4" width="8.75"/>
    <col customWidth="1" min="5" max="5" width="7.75"/>
    <col customWidth="1" min="6" max="6" width="8.75"/>
    <col customWidth="1" min="7" max="7" width="7.75"/>
    <col customWidth="1" min="8" max="9" width="8.75"/>
    <col customWidth="1" min="10" max="10" width="7.75"/>
    <col customWidth="1" min="11" max="14" width="8.75"/>
    <col customWidth="1" min="15" max="16" width="7.75"/>
    <col customWidth="1" min="17" max="17" width="8.75"/>
    <col customWidth="1" min="18" max="18" width="9.88"/>
    <col customWidth="1" min="19" max="19" width="12.75"/>
    <col customWidth="1" min="20" max="28" width="10.63"/>
  </cols>
  <sheetData>
    <row r="1" ht="12.75" customHeight="1">
      <c r="A1" s="1" t="s">
        <v>0</v>
      </c>
      <c r="U1" s="1" t="s">
        <v>0</v>
      </c>
    </row>
    <row r="2" ht="12.75" customHeight="1">
      <c r="A2" s="1" t="s">
        <v>2</v>
      </c>
      <c r="U2" s="1" t="s">
        <v>2</v>
      </c>
    </row>
    <row r="3" ht="12.75" customHeight="1">
      <c r="A3" s="1" t="s">
        <v>188</v>
      </c>
      <c r="U3" s="1" t="s">
        <v>190</v>
      </c>
    </row>
    <row r="4" ht="12.75" customHeight="1">
      <c r="A4" s="130"/>
    </row>
    <row r="5" ht="12.75" customHeight="1">
      <c r="A5" s="3" t="s">
        <v>204</v>
      </c>
    </row>
    <row r="6" ht="12.75" customHeight="1">
      <c r="A6" s="3" t="s">
        <v>205</v>
      </c>
    </row>
    <row r="7" ht="12.75" customHeight="1">
      <c r="A7" s="5"/>
      <c r="B7" s="5"/>
      <c r="C7" s="5"/>
      <c r="D7" s="5"/>
      <c r="E7" s="5"/>
      <c r="F7" s="5"/>
      <c r="G7" s="5"/>
      <c r="H7" s="5"/>
    </row>
    <row r="8" ht="12.75" customHeight="1">
      <c r="A8" s="131" t="s">
        <v>16</v>
      </c>
      <c r="B8" s="7" t="s">
        <v>206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132" t="s">
        <v>8</v>
      </c>
      <c r="S8" s="11" t="s">
        <v>9</v>
      </c>
    </row>
    <row r="9" ht="12.75" customHeight="1">
      <c r="A9" s="133"/>
      <c r="B9" s="134">
        <v>1987.0</v>
      </c>
      <c r="C9" s="134">
        <v>1988.0</v>
      </c>
      <c r="D9" s="134">
        <v>1989.0</v>
      </c>
      <c r="E9" s="134">
        <v>1990.0</v>
      </c>
      <c r="F9" s="134">
        <v>1991.0</v>
      </c>
      <c r="G9" s="134">
        <v>1992.0</v>
      </c>
      <c r="H9" s="134">
        <v>1993.0</v>
      </c>
      <c r="I9" s="134">
        <v>1994.0</v>
      </c>
      <c r="J9" s="134">
        <v>1995.0</v>
      </c>
      <c r="K9" s="134">
        <v>1996.0</v>
      </c>
      <c r="L9" s="134">
        <v>1997.0</v>
      </c>
      <c r="M9" s="134">
        <v>1998.0</v>
      </c>
      <c r="N9" s="134">
        <v>1999.0</v>
      </c>
      <c r="O9" s="134">
        <v>2000.0</v>
      </c>
      <c r="P9" s="134">
        <v>2001.0</v>
      </c>
      <c r="Q9" s="134">
        <v>2002.0</v>
      </c>
      <c r="R9" s="99"/>
      <c r="S9" s="15"/>
    </row>
    <row r="10" ht="12.75" customHeight="1">
      <c r="A10" s="135" t="s">
        <v>207</v>
      </c>
      <c r="B10" s="136">
        <f t="shared" ref="B10:Q10" si="1">SUM(B29:B37)</f>
        <v>11056.27</v>
      </c>
      <c r="C10" s="136">
        <f t="shared" si="1"/>
        <v>8498.99</v>
      </c>
      <c r="D10" s="136">
        <f t="shared" si="1"/>
        <v>6536.58</v>
      </c>
      <c r="E10" s="136">
        <f t="shared" si="1"/>
        <v>3859.14</v>
      </c>
      <c r="F10" s="136">
        <f t="shared" si="1"/>
        <v>3800.1</v>
      </c>
      <c r="G10" s="136">
        <f t="shared" si="1"/>
        <v>1418.09</v>
      </c>
      <c r="H10" s="136">
        <f t="shared" si="1"/>
        <v>2761.27</v>
      </c>
      <c r="I10" s="136">
        <f t="shared" si="1"/>
        <v>4131.87</v>
      </c>
      <c r="J10" s="136">
        <f t="shared" si="1"/>
        <v>2979.29</v>
      </c>
      <c r="K10" s="136">
        <f t="shared" si="1"/>
        <v>6522.14</v>
      </c>
      <c r="L10" s="136">
        <f t="shared" si="1"/>
        <v>3245.67</v>
      </c>
      <c r="M10" s="136">
        <f t="shared" si="1"/>
        <v>34372.77</v>
      </c>
      <c r="N10" s="136">
        <f t="shared" si="1"/>
        <v>4414.08</v>
      </c>
      <c r="O10" s="136">
        <f t="shared" si="1"/>
        <v>1266.65</v>
      </c>
      <c r="P10" s="136">
        <f t="shared" si="1"/>
        <v>844.55</v>
      </c>
      <c r="Q10" s="136">
        <f t="shared" si="1"/>
        <v>5152.54</v>
      </c>
      <c r="R10" s="137">
        <f t="shared" ref="R10:R18" si="3">SUM(B10:Q10)</f>
        <v>100860</v>
      </c>
      <c r="S10" s="18">
        <f t="shared" ref="S10:S19" si="4">(R10/R$19)*100</f>
        <v>11.12131012</v>
      </c>
    </row>
    <row r="11" ht="12.75" customHeight="1">
      <c r="A11" s="138" t="s">
        <v>208</v>
      </c>
      <c r="B11" s="139">
        <f t="shared" ref="B11:Q11" si="2">SUM(B38:B45)</f>
        <v>11247.47</v>
      </c>
      <c r="C11" s="139">
        <f t="shared" si="2"/>
        <v>9145.98</v>
      </c>
      <c r="D11" s="139">
        <f t="shared" si="2"/>
        <v>16065.52</v>
      </c>
      <c r="E11" s="139">
        <f t="shared" si="2"/>
        <v>3958.87</v>
      </c>
      <c r="F11" s="139">
        <f t="shared" si="2"/>
        <v>7511.09</v>
      </c>
      <c r="G11" s="139">
        <f t="shared" si="2"/>
        <v>8068.39</v>
      </c>
      <c r="H11" s="139">
        <f t="shared" si="2"/>
        <v>1861.34</v>
      </c>
      <c r="I11" s="139">
        <f t="shared" si="2"/>
        <v>4872.39</v>
      </c>
      <c r="J11" s="139">
        <f t="shared" si="2"/>
        <v>2655.37</v>
      </c>
      <c r="K11" s="139">
        <f t="shared" si="2"/>
        <v>2821.38</v>
      </c>
      <c r="L11" s="139">
        <f t="shared" si="2"/>
        <v>2459.91</v>
      </c>
      <c r="M11" s="139">
        <f t="shared" si="2"/>
        <v>19016.89</v>
      </c>
      <c r="N11" s="139">
        <f t="shared" si="2"/>
        <v>3806.85</v>
      </c>
      <c r="O11" s="139">
        <f t="shared" si="2"/>
        <v>4290.85</v>
      </c>
      <c r="P11" s="139">
        <f t="shared" si="2"/>
        <v>1078.93</v>
      </c>
      <c r="Q11" s="139">
        <f t="shared" si="2"/>
        <v>6225.94</v>
      </c>
      <c r="R11" s="140">
        <f t="shared" si="3"/>
        <v>105087.17</v>
      </c>
      <c r="S11" s="24">
        <f t="shared" si="4"/>
        <v>11.58741827</v>
      </c>
    </row>
    <row r="12" ht="12.75" customHeight="1">
      <c r="A12" s="138" t="s">
        <v>209</v>
      </c>
      <c r="B12" s="139">
        <f t="shared" ref="B12:Q12" si="5">SUM(B46:B51)</f>
        <v>1034.42</v>
      </c>
      <c r="C12" s="139">
        <f t="shared" si="5"/>
        <v>2057.89</v>
      </c>
      <c r="D12" s="139">
        <f t="shared" si="5"/>
        <v>1399.57</v>
      </c>
      <c r="E12" s="139">
        <f t="shared" si="5"/>
        <v>212.58</v>
      </c>
      <c r="F12" s="139">
        <f t="shared" si="5"/>
        <v>1203.04</v>
      </c>
      <c r="G12" s="139">
        <f t="shared" si="5"/>
        <v>328.12</v>
      </c>
      <c r="H12" s="139">
        <f t="shared" si="5"/>
        <v>2469.83</v>
      </c>
      <c r="I12" s="139">
        <f t="shared" si="5"/>
        <v>4662.01</v>
      </c>
      <c r="J12" s="139">
        <f t="shared" si="5"/>
        <v>2043.77</v>
      </c>
      <c r="K12" s="139">
        <f t="shared" si="5"/>
        <v>1536.69</v>
      </c>
      <c r="L12" s="139">
        <f t="shared" si="5"/>
        <v>1340.78</v>
      </c>
      <c r="M12" s="139">
        <f t="shared" si="5"/>
        <v>600.6</v>
      </c>
      <c r="N12" s="139">
        <f t="shared" si="5"/>
        <v>26062.28</v>
      </c>
      <c r="O12" s="139">
        <f t="shared" si="5"/>
        <v>931.2</v>
      </c>
      <c r="P12" s="139">
        <f t="shared" si="5"/>
        <v>701.28</v>
      </c>
      <c r="Q12" s="139">
        <f t="shared" si="5"/>
        <v>1078.93</v>
      </c>
      <c r="R12" s="140">
        <f t="shared" si="3"/>
        <v>47662.99</v>
      </c>
      <c r="S12" s="24">
        <f t="shared" si="4"/>
        <v>5.255551189</v>
      </c>
    </row>
    <row r="13" ht="12.75" customHeight="1">
      <c r="A13" s="138" t="s">
        <v>210</v>
      </c>
      <c r="B13" s="139">
        <f t="shared" ref="B13:Q13" si="6">SUM(B52:B53)</f>
        <v>1366.93</v>
      </c>
      <c r="C13" s="139">
        <f t="shared" si="6"/>
        <v>1051.41</v>
      </c>
      <c r="D13" s="139">
        <f t="shared" si="6"/>
        <v>889.2</v>
      </c>
      <c r="E13" s="139">
        <f t="shared" si="6"/>
        <v>1698.24</v>
      </c>
      <c r="F13" s="139">
        <f t="shared" si="6"/>
        <v>394.87</v>
      </c>
      <c r="G13" s="139">
        <f t="shared" si="6"/>
        <v>1656.09</v>
      </c>
      <c r="H13" s="139">
        <f t="shared" si="6"/>
        <v>4143.54</v>
      </c>
      <c r="I13" s="139">
        <f t="shared" si="6"/>
        <v>4815.77</v>
      </c>
      <c r="J13" s="139">
        <f t="shared" si="6"/>
        <v>585.49</v>
      </c>
      <c r="K13" s="139">
        <f t="shared" si="6"/>
        <v>294.13</v>
      </c>
      <c r="L13" s="139">
        <f t="shared" si="6"/>
        <v>266.88</v>
      </c>
      <c r="M13" s="139">
        <f t="shared" si="6"/>
        <v>565.82</v>
      </c>
      <c r="N13" s="139">
        <f t="shared" si="6"/>
        <v>357.38</v>
      </c>
      <c r="O13" s="139">
        <f t="shared" si="6"/>
        <v>276.26</v>
      </c>
      <c r="P13" s="139">
        <f t="shared" si="6"/>
        <v>765.42</v>
      </c>
      <c r="Q13" s="139">
        <f t="shared" si="6"/>
        <v>2678.32</v>
      </c>
      <c r="R13" s="140">
        <f t="shared" si="3"/>
        <v>21805.75</v>
      </c>
      <c r="S13" s="24">
        <f t="shared" si="4"/>
        <v>2.404407179</v>
      </c>
    </row>
    <row r="14" ht="12.75" customHeight="1">
      <c r="A14" s="138" t="s">
        <v>211</v>
      </c>
      <c r="B14" s="139">
        <f t="shared" ref="B14:Q14" si="7">SUM(B54:B56)</f>
        <v>19658.14</v>
      </c>
      <c r="C14" s="139">
        <f t="shared" si="7"/>
        <v>9693.31</v>
      </c>
      <c r="D14" s="139">
        <f t="shared" si="7"/>
        <v>16323.51</v>
      </c>
      <c r="E14" s="139">
        <f t="shared" si="7"/>
        <v>6691.7</v>
      </c>
      <c r="F14" s="139">
        <f t="shared" si="7"/>
        <v>13061.73</v>
      </c>
      <c r="G14" s="139">
        <f t="shared" si="7"/>
        <v>6412.5</v>
      </c>
      <c r="H14" s="139">
        <f t="shared" si="7"/>
        <v>14574.59</v>
      </c>
      <c r="I14" s="139">
        <f t="shared" si="7"/>
        <v>15284.13</v>
      </c>
      <c r="J14" s="139">
        <f t="shared" si="7"/>
        <v>6823.27</v>
      </c>
      <c r="K14" s="139">
        <f t="shared" si="7"/>
        <v>6795.53</v>
      </c>
      <c r="L14" s="139">
        <f t="shared" si="7"/>
        <v>11815.81</v>
      </c>
      <c r="M14" s="139">
        <f t="shared" si="7"/>
        <v>5707.31</v>
      </c>
      <c r="N14" s="139">
        <f t="shared" si="7"/>
        <v>8763.44</v>
      </c>
      <c r="O14" s="139">
        <f t="shared" si="7"/>
        <v>3200.54</v>
      </c>
      <c r="P14" s="139">
        <f t="shared" si="7"/>
        <v>2574.69</v>
      </c>
      <c r="Q14" s="139">
        <f t="shared" si="7"/>
        <v>10920.89</v>
      </c>
      <c r="R14" s="140">
        <f t="shared" si="3"/>
        <v>158301.09</v>
      </c>
      <c r="S14" s="24">
        <f t="shared" si="4"/>
        <v>17.45504178</v>
      </c>
    </row>
    <row r="15" ht="12.75" customHeight="1">
      <c r="A15" s="138" t="s">
        <v>212</v>
      </c>
      <c r="B15" s="139">
        <f t="shared" ref="B15:Q15" si="8">SUM(B57:B59)</f>
        <v>5498.11</v>
      </c>
      <c r="C15" s="139">
        <f t="shared" si="8"/>
        <v>689.68</v>
      </c>
      <c r="D15" s="139">
        <f t="shared" si="8"/>
        <v>265.92</v>
      </c>
      <c r="E15" s="139">
        <f t="shared" si="8"/>
        <v>771.43</v>
      </c>
      <c r="F15" s="139">
        <f t="shared" si="8"/>
        <v>3112.59</v>
      </c>
      <c r="G15" s="139">
        <f t="shared" si="8"/>
        <v>251.66</v>
      </c>
      <c r="H15" s="139">
        <f t="shared" si="8"/>
        <v>564.8</v>
      </c>
      <c r="I15" s="139">
        <f t="shared" si="8"/>
        <v>3002.94</v>
      </c>
      <c r="J15" s="139">
        <f t="shared" si="8"/>
        <v>274.34</v>
      </c>
      <c r="K15" s="139">
        <f t="shared" si="8"/>
        <v>126.84</v>
      </c>
      <c r="L15" s="139">
        <f t="shared" si="8"/>
        <v>2811.52</v>
      </c>
      <c r="M15" s="139">
        <f t="shared" si="8"/>
        <v>1572.07</v>
      </c>
      <c r="N15" s="139">
        <f t="shared" si="8"/>
        <v>2361.14</v>
      </c>
      <c r="O15" s="139">
        <f t="shared" si="8"/>
        <v>672.64</v>
      </c>
      <c r="P15" s="139">
        <f t="shared" si="8"/>
        <v>228.72</v>
      </c>
      <c r="Q15" s="139">
        <f t="shared" si="8"/>
        <v>896.37</v>
      </c>
      <c r="R15" s="140">
        <f t="shared" si="3"/>
        <v>23100.77</v>
      </c>
      <c r="S15" s="24">
        <f t="shared" si="4"/>
        <v>2.547202331</v>
      </c>
    </row>
    <row r="16" ht="12.75" customHeight="1">
      <c r="A16" s="138" t="s">
        <v>213</v>
      </c>
      <c r="B16" s="139">
        <f t="shared" ref="B16:Q16" si="9">SUM(B60:B63)</f>
        <v>18796.83</v>
      </c>
      <c r="C16" s="139">
        <f t="shared" si="9"/>
        <v>28613.8</v>
      </c>
      <c r="D16" s="139">
        <f t="shared" si="9"/>
        <v>35224.71</v>
      </c>
      <c r="E16" s="139">
        <f t="shared" si="9"/>
        <v>4051.97</v>
      </c>
      <c r="F16" s="139">
        <f t="shared" si="9"/>
        <v>8574.62</v>
      </c>
      <c r="G16" s="139">
        <f t="shared" si="9"/>
        <v>4354.62</v>
      </c>
      <c r="H16" s="139">
        <f t="shared" si="9"/>
        <v>15920.61</v>
      </c>
      <c r="I16" s="139">
        <f t="shared" si="9"/>
        <v>20509.6</v>
      </c>
      <c r="J16" s="139">
        <f t="shared" si="9"/>
        <v>9229</v>
      </c>
      <c r="K16" s="139">
        <f t="shared" si="9"/>
        <v>15232.6</v>
      </c>
      <c r="L16" s="139">
        <f t="shared" si="9"/>
        <v>18095.4</v>
      </c>
      <c r="M16" s="139">
        <f t="shared" si="9"/>
        <v>11508.05</v>
      </c>
      <c r="N16" s="139">
        <f t="shared" si="9"/>
        <v>29971.16</v>
      </c>
      <c r="O16" s="139">
        <f t="shared" si="9"/>
        <v>3869.64</v>
      </c>
      <c r="P16" s="139">
        <f t="shared" si="9"/>
        <v>3517.51</v>
      </c>
      <c r="Q16" s="139">
        <f t="shared" si="9"/>
        <v>13401.6</v>
      </c>
      <c r="R16" s="140">
        <f t="shared" si="3"/>
        <v>240871.72</v>
      </c>
      <c r="S16" s="24">
        <f t="shared" si="4"/>
        <v>26.55967774</v>
      </c>
    </row>
    <row r="17" ht="12.75" customHeight="1">
      <c r="A17" s="138" t="s">
        <v>214</v>
      </c>
      <c r="B17" s="139">
        <f t="shared" ref="B17:Q17" si="10">SUM(B64:B66)</f>
        <v>1192.35</v>
      </c>
      <c r="C17" s="139">
        <f t="shared" si="10"/>
        <v>8267.5</v>
      </c>
      <c r="D17" s="139">
        <f t="shared" si="10"/>
        <v>751.98</v>
      </c>
      <c r="E17" s="139">
        <f t="shared" si="10"/>
        <v>1285.26</v>
      </c>
      <c r="F17" s="139">
        <f t="shared" si="10"/>
        <v>8574.22</v>
      </c>
      <c r="G17" s="139">
        <f t="shared" si="10"/>
        <v>253.57</v>
      </c>
      <c r="H17" s="139">
        <f t="shared" si="10"/>
        <v>4453.81</v>
      </c>
      <c r="I17" s="139">
        <f t="shared" si="10"/>
        <v>2609.18</v>
      </c>
      <c r="J17" s="139">
        <f t="shared" si="10"/>
        <v>465.25</v>
      </c>
      <c r="K17" s="139">
        <f t="shared" si="10"/>
        <v>644.2</v>
      </c>
      <c r="L17" s="139">
        <f t="shared" si="10"/>
        <v>566.11</v>
      </c>
      <c r="M17" s="139">
        <f t="shared" si="10"/>
        <v>1038.89</v>
      </c>
      <c r="N17" s="139">
        <f t="shared" si="10"/>
        <v>20974.05</v>
      </c>
      <c r="O17" s="139">
        <f t="shared" si="10"/>
        <v>710.86</v>
      </c>
      <c r="P17" s="139">
        <f t="shared" si="10"/>
        <v>278.9</v>
      </c>
      <c r="Q17" s="139">
        <f t="shared" si="10"/>
        <v>20825.91</v>
      </c>
      <c r="R17" s="140">
        <f t="shared" si="3"/>
        <v>72892.04</v>
      </c>
      <c r="S17" s="24">
        <f t="shared" si="4"/>
        <v>8.037427939</v>
      </c>
    </row>
    <row r="18" ht="12.75" customHeight="1">
      <c r="A18" s="141" t="s">
        <v>215</v>
      </c>
      <c r="B18" s="142">
        <f t="shared" ref="B18:Q18" si="11">SUM(B67)</f>
        <v>27204.25</v>
      </c>
      <c r="C18" s="142">
        <f t="shared" si="11"/>
        <v>17782.81</v>
      </c>
      <c r="D18" s="142">
        <f t="shared" si="11"/>
        <v>10599.88</v>
      </c>
      <c r="E18" s="142">
        <f t="shared" si="11"/>
        <v>2969.1</v>
      </c>
      <c r="F18" s="142">
        <f t="shared" si="11"/>
        <v>4018.09</v>
      </c>
      <c r="G18" s="142">
        <f t="shared" si="11"/>
        <v>1460.04</v>
      </c>
      <c r="H18" s="142">
        <f t="shared" si="11"/>
        <v>3222.87</v>
      </c>
      <c r="I18" s="142">
        <f t="shared" si="11"/>
        <v>5714.17</v>
      </c>
      <c r="J18" s="142">
        <f t="shared" si="11"/>
        <v>1109.44</v>
      </c>
      <c r="K18" s="142">
        <f t="shared" si="11"/>
        <v>6045.64</v>
      </c>
      <c r="L18" s="142">
        <f t="shared" si="11"/>
        <v>2976.21</v>
      </c>
      <c r="M18" s="142">
        <f t="shared" si="11"/>
        <v>16495.2</v>
      </c>
      <c r="N18" s="142">
        <f t="shared" si="11"/>
        <v>4975.09</v>
      </c>
      <c r="O18" s="142">
        <f t="shared" si="11"/>
        <v>1957.49</v>
      </c>
      <c r="P18" s="142">
        <f t="shared" si="11"/>
        <v>919.92</v>
      </c>
      <c r="Q18" s="142">
        <f t="shared" si="11"/>
        <v>28875.81</v>
      </c>
      <c r="R18" s="143">
        <f t="shared" si="3"/>
        <v>136326.01</v>
      </c>
      <c r="S18" s="25">
        <f t="shared" si="4"/>
        <v>15.03196346</v>
      </c>
    </row>
    <row r="19" ht="12.75" customHeight="1">
      <c r="A19" s="144" t="s">
        <v>169</v>
      </c>
      <c r="B19" s="145">
        <f t="shared" ref="B19:R19" si="12">SUM(B10:B18)</f>
        <v>97054.77</v>
      </c>
      <c r="C19" s="145">
        <f t="shared" si="12"/>
        <v>85801.37</v>
      </c>
      <c r="D19" s="145">
        <f t="shared" si="12"/>
        <v>88056.87</v>
      </c>
      <c r="E19" s="145">
        <f t="shared" si="12"/>
        <v>25498.29</v>
      </c>
      <c r="F19" s="145">
        <f t="shared" si="12"/>
        <v>50250.35</v>
      </c>
      <c r="G19" s="145">
        <f t="shared" si="12"/>
        <v>24203.08</v>
      </c>
      <c r="H19" s="145">
        <f t="shared" si="12"/>
        <v>49972.66</v>
      </c>
      <c r="I19" s="145">
        <f t="shared" si="12"/>
        <v>65602.06</v>
      </c>
      <c r="J19" s="145">
        <f t="shared" si="12"/>
        <v>26165.22</v>
      </c>
      <c r="K19" s="145">
        <f t="shared" si="12"/>
        <v>40019.15</v>
      </c>
      <c r="L19" s="145">
        <f t="shared" si="12"/>
        <v>43578.29</v>
      </c>
      <c r="M19" s="145">
        <f t="shared" si="12"/>
        <v>90877.6</v>
      </c>
      <c r="N19" s="145">
        <f t="shared" si="12"/>
        <v>101685.47</v>
      </c>
      <c r="O19" s="145">
        <f t="shared" si="12"/>
        <v>17176.13</v>
      </c>
      <c r="P19" s="145">
        <f t="shared" si="12"/>
        <v>10909.92</v>
      </c>
      <c r="Q19" s="145">
        <f t="shared" si="12"/>
        <v>90056.31</v>
      </c>
      <c r="R19" s="145">
        <f t="shared" si="12"/>
        <v>906907.54</v>
      </c>
      <c r="S19" s="146">
        <f t="shared" si="4"/>
        <v>100</v>
      </c>
    </row>
    <row r="20" ht="12.75" customHeight="1">
      <c r="B20" s="30"/>
      <c r="C20" s="30"/>
      <c r="D20" s="30"/>
      <c r="E20" s="30"/>
      <c r="F20" s="30"/>
      <c r="G20" s="30"/>
    </row>
    <row r="21" ht="12.75" customHeight="1">
      <c r="B21" s="30"/>
      <c r="C21" s="30"/>
      <c r="D21" s="30"/>
      <c r="E21" s="30"/>
      <c r="F21" s="30"/>
      <c r="G21" s="30"/>
    </row>
    <row r="22" ht="12.75" customHeight="1">
      <c r="A22" s="1" t="s">
        <v>0</v>
      </c>
    </row>
    <row r="23" ht="12.75" customHeight="1">
      <c r="A23" s="1" t="s">
        <v>2</v>
      </c>
    </row>
    <row r="24" ht="12.75" customHeight="1">
      <c r="A24" s="1" t="s">
        <v>190</v>
      </c>
    </row>
    <row r="25" ht="12.75" customHeight="1"/>
    <row r="26" ht="12.75" customHeight="1"/>
    <row r="27" ht="12.75" customHeight="1">
      <c r="A27" s="6" t="s">
        <v>216</v>
      </c>
      <c r="B27" s="7" t="s">
        <v>206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9"/>
      <c r="R27" s="132" t="s">
        <v>8</v>
      </c>
      <c r="S27" s="11" t="s">
        <v>9</v>
      </c>
      <c r="T27" s="147"/>
      <c r="U27" s="147"/>
      <c r="V27" s="147"/>
      <c r="W27" s="147"/>
      <c r="X27" s="147"/>
      <c r="Y27" s="147"/>
      <c r="Z27" s="147"/>
      <c r="AA27" s="147"/>
    </row>
    <row r="28" ht="12.75" customHeight="1">
      <c r="A28" s="148"/>
      <c r="B28" s="134">
        <v>1987.0</v>
      </c>
      <c r="C28" s="134">
        <v>1988.0</v>
      </c>
      <c r="D28" s="134">
        <v>1989.0</v>
      </c>
      <c r="E28" s="134">
        <v>1990.0</v>
      </c>
      <c r="F28" s="134">
        <v>1991.0</v>
      </c>
      <c r="G28" s="134">
        <v>1992.0</v>
      </c>
      <c r="H28" s="134">
        <v>1993.0</v>
      </c>
      <c r="I28" s="134">
        <v>1994.0</v>
      </c>
      <c r="J28" s="134">
        <v>1995.0</v>
      </c>
      <c r="K28" s="134">
        <v>1996.0</v>
      </c>
      <c r="L28" s="134">
        <v>1997.0</v>
      </c>
      <c r="M28" s="134">
        <v>1998.0</v>
      </c>
      <c r="N28" s="134">
        <v>1999.0</v>
      </c>
      <c r="O28" s="134">
        <v>2000.0</v>
      </c>
      <c r="P28" s="134">
        <v>2001.0</v>
      </c>
      <c r="Q28" s="134">
        <v>2002.0</v>
      </c>
      <c r="R28" s="99"/>
      <c r="S28" s="15"/>
      <c r="T28" s="147"/>
      <c r="U28" s="147"/>
      <c r="V28" s="147"/>
      <c r="W28" s="147"/>
      <c r="X28" s="147"/>
      <c r="Y28" s="147"/>
      <c r="Z28" s="149"/>
      <c r="AA28" s="149"/>
    </row>
    <row r="29" ht="12.75" customHeight="1">
      <c r="A29" s="16" t="s">
        <v>217</v>
      </c>
      <c r="B29" s="150">
        <v>563.06</v>
      </c>
      <c r="C29" s="150">
        <v>939.6999999999998</v>
      </c>
      <c r="D29" s="150">
        <v>126.42999999999999</v>
      </c>
      <c r="E29" s="150">
        <v>235.51000000000002</v>
      </c>
      <c r="F29" s="150">
        <v>845.06</v>
      </c>
      <c r="G29" s="150">
        <v>372.83</v>
      </c>
      <c r="H29" s="150">
        <v>67.99</v>
      </c>
      <c r="I29" s="150">
        <v>342.60999999999996</v>
      </c>
      <c r="J29" s="150">
        <v>139.53</v>
      </c>
      <c r="K29" s="150">
        <v>163.13000000000002</v>
      </c>
      <c r="L29" s="150">
        <v>221.05</v>
      </c>
      <c r="M29" s="150">
        <v>471.61000000000007</v>
      </c>
      <c r="N29" s="150">
        <v>37.61</v>
      </c>
      <c r="O29" s="150">
        <v>121.32999999999998</v>
      </c>
      <c r="P29" s="150">
        <v>62.96999999999999</v>
      </c>
      <c r="Q29" s="150">
        <v>72.66</v>
      </c>
      <c r="R29" s="150">
        <f t="shared" ref="R29:R67" si="13">SUM(B29:Q29)</f>
        <v>4783.08</v>
      </c>
      <c r="S29" s="150">
        <f t="shared" ref="S29:S67" si="14">((R29/R$68*100))</f>
        <v>0.5274054729</v>
      </c>
      <c r="T29" s="36"/>
      <c r="U29" s="36"/>
      <c r="V29" s="36"/>
      <c r="W29" s="36"/>
      <c r="X29" s="36"/>
      <c r="Y29" s="36"/>
      <c r="Z29" s="36"/>
      <c r="AA29" s="36"/>
    </row>
    <row r="30" ht="12.75" customHeight="1">
      <c r="A30" s="22" t="s">
        <v>218</v>
      </c>
      <c r="B30" s="150">
        <v>3989.8900000000003</v>
      </c>
      <c r="C30" s="150">
        <v>4100.450000000001</v>
      </c>
      <c r="D30" s="150">
        <v>754.94</v>
      </c>
      <c r="E30" s="150">
        <v>1047.8000000000002</v>
      </c>
      <c r="F30" s="150">
        <v>1012.0400000000002</v>
      </c>
      <c r="G30" s="150">
        <v>252.42000000000004</v>
      </c>
      <c r="H30" s="150">
        <v>776.9900000000001</v>
      </c>
      <c r="I30" s="150">
        <v>1647.3600000000001</v>
      </c>
      <c r="J30" s="150">
        <v>276.86999999999995</v>
      </c>
      <c r="K30" s="150">
        <v>4999.570000000001</v>
      </c>
      <c r="L30" s="150">
        <v>634.36</v>
      </c>
      <c r="M30" s="150">
        <v>31900.679999999997</v>
      </c>
      <c r="N30" s="150">
        <v>2636.8500000000004</v>
      </c>
      <c r="O30" s="150">
        <v>127.66000000000001</v>
      </c>
      <c r="P30" s="150">
        <v>260.21000000000004</v>
      </c>
      <c r="Q30" s="150">
        <v>1088.9</v>
      </c>
      <c r="R30" s="150">
        <f t="shared" si="13"/>
        <v>55506.99</v>
      </c>
      <c r="S30" s="150">
        <f t="shared" si="14"/>
        <v>6.120468466</v>
      </c>
      <c r="T30" s="36"/>
      <c r="U30" s="36"/>
      <c r="V30" s="36"/>
      <c r="W30" s="36"/>
      <c r="X30" s="36"/>
      <c r="Y30" s="36"/>
      <c r="Z30" s="36"/>
      <c r="AA30" s="36"/>
    </row>
    <row r="31" ht="12.75" customHeight="1">
      <c r="A31" s="22" t="s">
        <v>219</v>
      </c>
      <c r="B31" s="150">
        <v>199.95999999999998</v>
      </c>
      <c r="C31" s="150">
        <v>365.41</v>
      </c>
      <c r="D31" s="150">
        <v>363.84999999999997</v>
      </c>
      <c r="E31" s="150">
        <v>363.57000000000005</v>
      </c>
      <c r="F31" s="150">
        <v>112.95000000000002</v>
      </c>
      <c r="G31" s="150">
        <v>25.07</v>
      </c>
      <c r="H31" s="150">
        <v>505.5</v>
      </c>
      <c r="I31" s="150">
        <v>111.67000000000002</v>
      </c>
      <c r="J31" s="150">
        <v>410.75</v>
      </c>
      <c r="K31" s="150">
        <v>90.92</v>
      </c>
      <c r="L31" s="150">
        <v>92.56</v>
      </c>
      <c r="M31" s="150">
        <v>23.280000000000005</v>
      </c>
      <c r="N31" s="150">
        <v>22.94</v>
      </c>
      <c r="O31" s="150">
        <v>15.34</v>
      </c>
      <c r="P31" s="150">
        <v>66.00999999999999</v>
      </c>
      <c r="Q31" s="150">
        <v>0.47000000000000003</v>
      </c>
      <c r="R31" s="150">
        <f t="shared" si="13"/>
        <v>2770.25</v>
      </c>
      <c r="S31" s="150">
        <f t="shared" si="14"/>
        <v>0.3054611278</v>
      </c>
      <c r="T31" s="36"/>
      <c r="U31" s="36"/>
      <c r="V31" s="36"/>
      <c r="W31" s="36"/>
      <c r="X31" s="36"/>
      <c r="Y31" s="36"/>
      <c r="Z31" s="36"/>
      <c r="AA31" s="36"/>
    </row>
    <row r="32" ht="12.75" customHeight="1">
      <c r="A32" s="22" t="s">
        <v>220</v>
      </c>
      <c r="B32" s="150">
        <v>440.97</v>
      </c>
      <c r="C32" s="150">
        <v>633.8100000000001</v>
      </c>
      <c r="D32" s="150">
        <v>249.11999999999998</v>
      </c>
      <c r="E32" s="150">
        <v>603.5999999999999</v>
      </c>
      <c r="F32" s="150">
        <v>392.2</v>
      </c>
      <c r="G32" s="150">
        <v>559.03</v>
      </c>
      <c r="H32" s="150">
        <v>29.82</v>
      </c>
      <c r="I32" s="150">
        <v>165.06000000000003</v>
      </c>
      <c r="J32" s="150">
        <v>76.06</v>
      </c>
      <c r="K32" s="150">
        <v>302.33000000000004</v>
      </c>
      <c r="L32" s="150">
        <v>36.48</v>
      </c>
      <c r="M32" s="150">
        <v>88.55000000000001</v>
      </c>
      <c r="N32" s="150">
        <v>70.37</v>
      </c>
      <c r="O32" s="150">
        <v>104.51</v>
      </c>
      <c r="P32" s="150">
        <v>177.94</v>
      </c>
      <c r="Q32" s="150">
        <v>85.59</v>
      </c>
      <c r="R32" s="150">
        <f t="shared" si="13"/>
        <v>4015.44</v>
      </c>
      <c r="S32" s="150">
        <f t="shared" si="14"/>
        <v>0.4427617836</v>
      </c>
      <c r="T32" s="36"/>
      <c r="U32" s="36"/>
      <c r="V32" s="36"/>
      <c r="W32" s="36"/>
      <c r="X32" s="36"/>
      <c r="Y32" s="36"/>
      <c r="Z32" s="36"/>
      <c r="AA32" s="36"/>
    </row>
    <row r="33" ht="12.75" customHeight="1">
      <c r="A33" s="22" t="s">
        <v>221</v>
      </c>
      <c r="B33" s="150">
        <v>882.69</v>
      </c>
      <c r="C33" s="150">
        <v>1442.9699999999998</v>
      </c>
      <c r="D33" s="150">
        <v>719.2</v>
      </c>
      <c r="E33" s="150">
        <v>261.74</v>
      </c>
      <c r="F33" s="150">
        <v>31.430000000000003</v>
      </c>
      <c r="G33" s="150">
        <v>95.36000000000001</v>
      </c>
      <c r="H33" s="150">
        <v>83.07999999999998</v>
      </c>
      <c r="I33" s="150">
        <v>202.19000000000003</v>
      </c>
      <c r="J33" s="150">
        <v>128.26000000000002</v>
      </c>
      <c r="K33" s="150">
        <v>91.61999999999999</v>
      </c>
      <c r="L33" s="150">
        <v>631.74</v>
      </c>
      <c r="M33" s="150">
        <v>118.61999999999999</v>
      </c>
      <c r="N33" s="150">
        <v>450.40999999999997</v>
      </c>
      <c r="O33" s="150">
        <v>412.69</v>
      </c>
      <c r="P33" s="150">
        <v>47.230000000000004</v>
      </c>
      <c r="Q33" s="150">
        <v>81.03999999999999</v>
      </c>
      <c r="R33" s="150">
        <f t="shared" si="13"/>
        <v>5680.27</v>
      </c>
      <c r="S33" s="150">
        <f t="shared" si="14"/>
        <v>0.6263339701</v>
      </c>
      <c r="T33" s="36"/>
      <c r="U33" s="36"/>
      <c r="V33" s="36"/>
      <c r="W33" s="36"/>
      <c r="X33" s="36"/>
      <c r="Y33" s="36"/>
      <c r="Z33" s="36"/>
      <c r="AA33" s="36"/>
    </row>
    <row r="34" ht="12.75" customHeight="1">
      <c r="A34" s="22" t="s">
        <v>222</v>
      </c>
      <c r="B34" s="150">
        <v>66.92000000000002</v>
      </c>
      <c r="C34" s="150">
        <v>96.68</v>
      </c>
      <c r="D34" s="150">
        <v>486.22</v>
      </c>
      <c r="E34" s="150">
        <v>154.94</v>
      </c>
      <c r="F34" s="150">
        <v>67.1</v>
      </c>
      <c r="G34" s="150">
        <v>24.0</v>
      </c>
      <c r="H34" s="150">
        <v>280.67</v>
      </c>
      <c r="I34" s="150">
        <v>7.57</v>
      </c>
      <c r="J34" s="150">
        <v>355.14000000000004</v>
      </c>
      <c r="K34" s="150">
        <v>139.61999999999998</v>
      </c>
      <c r="L34" s="150">
        <v>832.7500000000001</v>
      </c>
      <c r="M34" s="150">
        <v>703.03</v>
      </c>
      <c r="N34" s="150">
        <v>410.89</v>
      </c>
      <c r="O34" s="150">
        <v>102.7</v>
      </c>
      <c r="P34" s="150">
        <v>65.46</v>
      </c>
      <c r="Q34" s="150">
        <v>19.68</v>
      </c>
      <c r="R34" s="150">
        <f t="shared" si="13"/>
        <v>3813.37</v>
      </c>
      <c r="S34" s="150">
        <f t="shared" si="14"/>
        <v>0.4204805707</v>
      </c>
      <c r="T34" s="36"/>
      <c r="U34" s="36"/>
      <c r="V34" s="36"/>
      <c r="W34" s="36"/>
      <c r="X34" s="36"/>
      <c r="Y34" s="36"/>
      <c r="Z34" s="36"/>
      <c r="AA34" s="36"/>
    </row>
    <row r="35" ht="12.75" customHeight="1">
      <c r="A35" s="22" t="s">
        <v>223</v>
      </c>
      <c r="B35" s="150">
        <v>398.03000000000003</v>
      </c>
      <c r="C35" s="150">
        <v>148.81</v>
      </c>
      <c r="D35" s="150">
        <v>196.67</v>
      </c>
      <c r="E35" s="150">
        <v>83.63</v>
      </c>
      <c r="F35" s="150">
        <v>190.76</v>
      </c>
      <c r="G35" s="150">
        <v>24.349999999999998</v>
      </c>
      <c r="H35" s="150">
        <v>690.7899999999998</v>
      </c>
      <c r="I35" s="150">
        <v>260.75</v>
      </c>
      <c r="J35" s="150">
        <v>46.44</v>
      </c>
      <c r="K35" s="150">
        <v>13.61</v>
      </c>
      <c r="L35" s="150">
        <v>213.42</v>
      </c>
      <c r="M35" s="150">
        <v>152.70999999999998</v>
      </c>
      <c r="N35" s="150">
        <v>297.72</v>
      </c>
      <c r="O35" s="150">
        <v>306.56</v>
      </c>
      <c r="P35" s="150">
        <v>40.050000000000004</v>
      </c>
      <c r="Q35" s="150">
        <v>306.05</v>
      </c>
      <c r="R35" s="150">
        <f t="shared" si="13"/>
        <v>3370.35</v>
      </c>
      <c r="S35" s="150">
        <f t="shared" si="14"/>
        <v>0.3716310485</v>
      </c>
      <c r="T35" s="36"/>
      <c r="U35" s="36"/>
      <c r="V35" s="36"/>
      <c r="W35" s="36"/>
      <c r="X35" s="36"/>
      <c r="Y35" s="36"/>
      <c r="Z35" s="36"/>
      <c r="AA35" s="36"/>
    </row>
    <row r="36" ht="12.75" customHeight="1">
      <c r="A36" s="22" t="s">
        <v>224</v>
      </c>
      <c r="B36" s="150">
        <v>1282.1100000000001</v>
      </c>
      <c r="C36" s="150">
        <v>249.56</v>
      </c>
      <c r="D36" s="150">
        <v>2539.14</v>
      </c>
      <c r="E36" s="150">
        <v>14.430000000000001</v>
      </c>
      <c r="F36" s="150">
        <v>179.42000000000002</v>
      </c>
      <c r="G36" s="150">
        <v>47.709999999999994</v>
      </c>
      <c r="H36" s="150">
        <v>240.99</v>
      </c>
      <c r="I36" s="150">
        <v>69.95</v>
      </c>
      <c r="J36" s="150">
        <v>591.6099999999999</v>
      </c>
      <c r="K36" s="150">
        <v>574.0300000000001</v>
      </c>
      <c r="L36" s="150">
        <v>324.87</v>
      </c>
      <c r="M36" s="150">
        <v>59.66</v>
      </c>
      <c r="N36" s="150">
        <v>386.68000000000006</v>
      </c>
      <c r="O36" s="150">
        <v>11.229999999999999</v>
      </c>
      <c r="P36" s="150">
        <v>71.0</v>
      </c>
      <c r="Q36" s="150">
        <v>977.9799999999998</v>
      </c>
      <c r="R36" s="150">
        <f t="shared" si="13"/>
        <v>7620.37</v>
      </c>
      <c r="S36" s="150">
        <f t="shared" si="14"/>
        <v>0.8402587545</v>
      </c>
      <c r="T36" s="36"/>
      <c r="U36" s="36"/>
      <c r="V36" s="36"/>
      <c r="W36" s="36"/>
      <c r="X36" s="36"/>
      <c r="Y36" s="36"/>
      <c r="Z36" s="36"/>
      <c r="AA36" s="36"/>
    </row>
    <row r="37" ht="12.75" customHeight="1">
      <c r="A37" s="44" t="s">
        <v>225</v>
      </c>
      <c r="B37" s="151">
        <v>3232.6400000000003</v>
      </c>
      <c r="C37" s="151">
        <v>521.5999999999999</v>
      </c>
      <c r="D37" s="151">
        <v>1101.01</v>
      </c>
      <c r="E37" s="151">
        <v>1093.9199999999998</v>
      </c>
      <c r="F37" s="151">
        <v>969.14</v>
      </c>
      <c r="G37" s="151">
        <v>17.32</v>
      </c>
      <c r="H37" s="151">
        <v>85.43999999999998</v>
      </c>
      <c r="I37" s="151">
        <v>1324.71</v>
      </c>
      <c r="J37" s="151">
        <v>954.63</v>
      </c>
      <c r="K37" s="151">
        <v>147.30999999999997</v>
      </c>
      <c r="L37" s="151">
        <v>258.43999999999994</v>
      </c>
      <c r="M37" s="151">
        <v>854.6300000000001</v>
      </c>
      <c r="N37" s="151">
        <v>100.61000000000001</v>
      </c>
      <c r="O37" s="151">
        <v>64.63</v>
      </c>
      <c r="P37" s="151">
        <v>53.679999999999986</v>
      </c>
      <c r="Q37" s="151">
        <v>2520.17</v>
      </c>
      <c r="R37" s="151">
        <f t="shared" si="13"/>
        <v>13299.88</v>
      </c>
      <c r="S37" s="151">
        <f t="shared" si="14"/>
        <v>1.466508923</v>
      </c>
      <c r="T37" s="36"/>
      <c r="U37" s="36"/>
      <c r="V37" s="36"/>
      <c r="W37" s="36"/>
      <c r="X37" s="36"/>
      <c r="Y37" s="36"/>
      <c r="Z37" s="36"/>
      <c r="AA37" s="36"/>
    </row>
    <row r="38" ht="12.75" customHeight="1">
      <c r="A38" s="16" t="s">
        <v>226</v>
      </c>
      <c r="B38" s="152">
        <v>1442.9499999999998</v>
      </c>
      <c r="C38" s="152">
        <v>2008.8199999999997</v>
      </c>
      <c r="D38" s="152">
        <v>336.5</v>
      </c>
      <c r="E38" s="152">
        <v>14.85</v>
      </c>
      <c r="F38" s="152">
        <v>375.64</v>
      </c>
      <c r="G38" s="152">
        <v>803.8</v>
      </c>
      <c r="H38" s="152">
        <v>74.05</v>
      </c>
      <c r="I38" s="152">
        <v>302.02000000000004</v>
      </c>
      <c r="J38" s="152">
        <v>960.26</v>
      </c>
      <c r="K38" s="152">
        <v>465.07</v>
      </c>
      <c r="L38" s="152">
        <v>214.42</v>
      </c>
      <c r="M38" s="152">
        <v>16916.87</v>
      </c>
      <c r="N38" s="152">
        <v>340.7</v>
      </c>
      <c r="O38" s="152">
        <v>166.75999999999996</v>
      </c>
      <c r="P38" s="152">
        <v>627.64</v>
      </c>
      <c r="Q38" s="152">
        <v>101.50000000000001</v>
      </c>
      <c r="R38" s="152">
        <f t="shared" si="13"/>
        <v>25151.85</v>
      </c>
      <c r="S38" s="152">
        <f t="shared" si="14"/>
        <v>2.773364306</v>
      </c>
      <c r="T38" s="36"/>
      <c r="U38" s="36"/>
      <c r="V38" s="36"/>
      <c r="W38" s="36"/>
      <c r="X38" s="36"/>
      <c r="Y38" s="36"/>
      <c r="Z38" s="36"/>
      <c r="AA38" s="36"/>
    </row>
    <row r="39" ht="12.75" customHeight="1">
      <c r="A39" s="22" t="s">
        <v>227</v>
      </c>
      <c r="B39" s="150">
        <v>4193.13</v>
      </c>
      <c r="C39" s="150">
        <v>3191.36</v>
      </c>
      <c r="D39" s="150">
        <v>10769.859999999999</v>
      </c>
      <c r="E39" s="150">
        <v>781.79</v>
      </c>
      <c r="F39" s="150">
        <v>5800.51</v>
      </c>
      <c r="G39" s="150">
        <v>179.60000000000002</v>
      </c>
      <c r="H39" s="150">
        <v>1451.6599999999999</v>
      </c>
      <c r="I39" s="150">
        <v>2961.24</v>
      </c>
      <c r="J39" s="150">
        <v>654.2900000000001</v>
      </c>
      <c r="K39" s="150">
        <v>1115.8999999999999</v>
      </c>
      <c r="L39" s="150">
        <v>1512.27</v>
      </c>
      <c r="M39" s="150">
        <v>1260.33</v>
      </c>
      <c r="N39" s="150">
        <v>2148.33</v>
      </c>
      <c r="O39" s="150">
        <v>547.18</v>
      </c>
      <c r="P39" s="150">
        <v>315.45000000000005</v>
      </c>
      <c r="Q39" s="150">
        <v>3824.09</v>
      </c>
      <c r="R39" s="150">
        <f t="shared" si="13"/>
        <v>40706.99</v>
      </c>
      <c r="S39" s="150">
        <f t="shared" si="14"/>
        <v>4.488549075</v>
      </c>
      <c r="T39" s="36"/>
      <c r="U39" s="36"/>
      <c r="V39" s="36"/>
      <c r="W39" s="36"/>
      <c r="X39" s="36"/>
      <c r="Y39" s="36"/>
      <c r="Z39" s="36"/>
      <c r="AA39" s="36"/>
    </row>
    <row r="40" ht="12.75" customHeight="1">
      <c r="A40" s="22" t="s">
        <v>228</v>
      </c>
      <c r="B40" s="150">
        <v>307.4</v>
      </c>
      <c r="C40" s="150">
        <v>273.41999999999996</v>
      </c>
      <c r="D40" s="150">
        <v>254.92</v>
      </c>
      <c r="E40" s="150">
        <v>128.57</v>
      </c>
      <c r="F40" s="150">
        <v>106.22</v>
      </c>
      <c r="G40" s="150">
        <v>50.16</v>
      </c>
      <c r="H40" s="150">
        <v>110.15</v>
      </c>
      <c r="I40" s="150">
        <v>145.77</v>
      </c>
      <c r="J40" s="150">
        <v>431.25</v>
      </c>
      <c r="K40" s="150">
        <v>312.11</v>
      </c>
      <c r="L40" s="150">
        <v>178.21</v>
      </c>
      <c r="M40" s="150">
        <v>122.14</v>
      </c>
      <c r="N40" s="150">
        <v>243.31</v>
      </c>
      <c r="O40" s="150">
        <v>450.84999999999997</v>
      </c>
      <c r="P40" s="150">
        <v>34.66</v>
      </c>
      <c r="Q40" s="150">
        <v>1333.8500000000001</v>
      </c>
      <c r="R40" s="150">
        <f t="shared" si="13"/>
        <v>4482.99</v>
      </c>
      <c r="S40" s="150">
        <f t="shared" si="14"/>
        <v>0.4943161019</v>
      </c>
      <c r="T40" s="36"/>
      <c r="U40" s="36"/>
      <c r="V40" s="36"/>
      <c r="W40" s="36"/>
      <c r="X40" s="36"/>
      <c r="Y40" s="36"/>
      <c r="Z40" s="36"/>
      <c r="AA40" s="36"/>
    </row>
    <row r="41" ht="12.75" customHeight="1">
      <c r="A41" s="22" t="s">
        <v>229</v>
      </c>
      <c r="B41" s="150">
        <v>453.75</v>
      </c>
      <c r="C41" s="150">
        <v>33.05</v>
      </c>
      <c r="D41" s="150">
        <v>54.06</v>
      </c>
      <c r="E41" s="150">
        <v>2333.74</v>
      </c>
      <c r="F41" s="150">
        <v>49.66</v>
      </c>
      <c r="G41" s="150">
        <v>9.860000000000001</v>
      </c>
      <c r="H41" s="150">
        <v>87.82</v>
      </c>
      <c r="I41" s="150">
        <v>11.76</v>
      </c>
      <c r="J41" s="150">
        <v>30.320000000000004</v>
      </c>
      <c r="K41" s="150">
        <v>22.06</v>
      </c>
      <c r="L41" s="150">
        <v>27.259999999999998</v>
      </c>
      <c r="M41" s="150">
        <v>557.6800000000001</v>
      </c>
      <c r="N41" s="150">
        <v>34.46</v>
      </c>
      <c r="O41" s="150">
        <v>7.640000000000001</v>
      </c>
      <c r="P41" s="150">
        <v>8.94</v>
      </c>
      <c r="Q41" s="150">
        <v>58.74</v>
      </c>
      <c r="R41" s="150">
        <f t="shared" si="13"/>
        <v>3780.8</v>
      </c>
      <c r="S41" s="150">
        <f t="shared" si="14"/>
        <v>0.4168892454</v>
      </c>
      <c r="T41" s="36"/>
      <c r="U41" s="36"/>
      <c r="V41" s="36"/>
      <c r="W41" s="36"/>
      <c r="X41" s="36"/>
      <c r="Y41" s="36"/>
      <c r="Z41" s="36"/>
      <c r="AA41" s="36"/>
    </row>
    <row r="42" ht="12.75" customHeight="1">
      <c r="A42" s="22" t="s">
        <v>230</v>
      </c>
      <c r="B42" s="150">
        <v>46.62</v>
      </c>
      <c r="C42" s="150">
        <v>217.86</v>
      </c>
      <c r="D42" s="150">
        <v>140.89</v>
      </c>
      <c r="E42" s="150">
        <v>7.279999999999999</v>
      </c>
      <c r="F42" s="150">
        <v>871.2700000000001</v>
      </c>
      <c r="G42" s="150">
        <v>29.610000000000003</v>
      </c>
      <c r="H42" s="150">
        <v>9.9</v>
      </c>
      <c r="I42" s="150">
        <v>68.59</v>
      </c>
      <c r="J42" s="150">
        <v>135.1</v>
      </c>
      <c r="K42" s="150">
        <v>103.72</v>
      </c>
      <c r="L42" s="150">
        <v>24.07</v>
      </c>
      <c r="M42" s="150">
        <v>13.120000000000001</v>
      </c>
      <c r="N42" s="150">
        <v>17.63</v>
      </c>
      <c r="O42" s="150">
        <v>20.6</v>
      </c>
      <c r="P42" s="150">
        <v>19.85</v>
      </c>
      <c r="Q42" s="150">
        <v>352.03</v>
      </c>
      <c r="R42" s="150">
        <f t="shared" si="13"/>
        <v>2078.14</v>
      </c>
      <c r="S42" s="150">
        <f t="shared" si="14"/>
        <v>0.2291457407</v>
      </c>
      <c r="T42" s="36"/>
      <c r="U42" s="36"/>
      <c r="V42" s="36"/>
      <c r="W42" s="36"/>
      <c r="X42" s="36"/>
      <c r="Y42" s="36"/>
      <c r="Z42" s="36"/>
      <c r="AA42" s="36"/>
    </row>
    <row r="43" ht="12.75" customHeight="1">
      <c r="A43" s="22" t="s">
        <v>231</v>
      </c>
      <c r="B43" s="150">
        <v>1376.3999999999999</v>
      </c>
      <c r="C43" s="150">
        <v>645.86</v>
      </c>
      <c r="D43" s="150">
        <v>3573.8700000000003</v>
      </c>
      <c r="E43" s="150">
        <v>464.15999999999997</v>
      </c>
      <c r="F43" s="150">
        <v>63.08</v>
      </c>
      <c r="G43" s="150">
        <v>17.229999999999997</v>
      </c>
      <c r="H43" s="150">
        <v>16.5</v>
      </c>
      <c r="I43" s="150">
        <v>124.06</v>
      </c>
      <c r="J43" s="150">
        <v>81.80000000000001</v>
      </c>
      <c r="K43" s="150">
        <v>635.71</v>
      </c>
      <c r="L43" s="150">
        <v>400.85</v>
      </c>
      <c r="M43" s="150">
        <v>21.650000000000002</v>
      </c>
      <c r="N43" s="150">
        <v>347.70000000000005</v>
      </c>
      <c r="O43" s="150">
        <v>539.8</v>
      </c>
      <c r="P43" s="150">
        <v>14.8</v>
      </c>
      <c r="Q43" s="150">
        <v>42.61</v>
      </c>
      <c r="R43" s="150">
        <f t="shared" si="13"/>
        <v>8366.08</v>
      </c>
      <c r="S43" s="150">
        <f t="shared" si="14"/>
        <v>0.9224843362</v>
      </c>
      <c r="T43" s="36"/>
      <c r="U43" s="36"/>
      <c r="V43" s="36"/>
      <c r="W43" s="36"/>
      <c r="X43" s="36"/>
      <c r="Y43" s="36"/>
      <c r="Z43" s="36"/>
      <c r="AA43" s="36"/>
    </row>
    <row r="44" ht="12.75" customHeight="1">
      <c r="A44" s="22" t="s">
        <v>232</v>
      </c>
      <c r="B44" s="150">
        <v>2632.77</v>
      </c>
      <c r="C44" s="150">
        <v>1085.05</v>
      </c>
      <c r="D44" s="150">
        <v>729.3</v>
      </c>
      <c r="E44" s="150">
        <v>96.28</v>
      </c>
      <c r="F44" s="150">
        <v>167.14</v>
      </c>
      <c r="G44" s="150">
        <v>695.63</v>
      </c>
      <c r="H44" s="150">
        <v>84.06</v>
      </c>
      <c r="I44" s="150">
        <v>459.63000000000005</v>
      </c>
      <c r="J44" s="150">
        <v>37.650000000000006</v>
      </c>
      <c r="K44" s="150">
        <v>155.3</v>
      </c>
      <c r="L44" s="150">
        <v>63.129999999999995</v>
      </c>
      <c r="M44" s="150">
        <v>67.71000000000001</v>
      </c>
      <c r="N44" s="150">
        <v>116.22000000000001</v>
      </c>
      <c r="O44" s="150">
        <v>2459.5200000000004</v>
      </c>
      <c r="P44" s="150">
        <v>46.019999999999996</v>
      </c>
      <c r="Q44" s="150">
        <v>383.06999999999994</v>
      </c>
      <c r="R44" s="150">
        <f t="shared" si="13"/>
        <v>9278.48</v>
      </c>
      <c r="S44" s="150">
        <f t="shared" si="14"/>
        <v>1.023089961</v>
      </c>
      <c r="T44" s="36"/>
      <c r="U44" s="36"/>
      <c r="V44" s="36"/>
      <c r="W44" s="36"/>
      <c r="X44" s="36"/>
      <c r="Y44" s="36"/>
      <c r="Z44" s="36"/>
      <c r="AA44" s="36"/>
    </row>
    <row r="45" ht="12.75" customHeight="1">
      <c r="A45" s="44" t="s">
        <v>233</v>
      </c>
      <c r="B45" s="151">
        <v>794.4499999999999</v>
      </c>
      <c r="C45" s="151">
        <v>1690.5599999999997</v>
      </c>
      <c r="D45" s="151">
        <v>206.12</v>
      </c>
      <c r="E45" s="151">
        <v>132.2</v>
      </c>
      <c r="F45" s="151">
        <v>77.57</v>
      </c>
      <c r="G45" s="151">
        <v>6282.5</v>
      </c>
      <c r="H45" s="151">
        <v>27.2</v>
      </c>
      <c r="I45" s="151">
        <v>799.3199999999999</v>
      </c>
      <c r="J45" s="151">
        <v>324.7</v>
      </c>
      <c r="K45" s="151">
        <v>11.51</v>
      </c>
      <c r="L45" s="151">
        <v>39.699999999999996</v>
      </c>
      <c r="M45" s="151">
        <v>57.39</v>
      </c>
      <c r="N45" s="151">
        <v>558.5000000000001</v>
      </c>
      <c r="O45" s="151">
        <v>98.49999999999999</v>
      </c>
      <c r="P45" s="151">
        <v>11.57</v>
      </c>
      <c r="Q45" s="151">
        <v>130.05</v>
      </c>
      <c r="R45" s="151">
        <f t="shared" si="13"/>
        <v>11241.84</v>
      </c>
      <c r="S45" s="151">
        <f t="shared" si="14"/>
        <v>1.239579506</v>
      </c>
      <c r="T45" s="36"/>
      <c r="U45" s="36"/>
      <c r="V45" s="36"/>
      <c r="W45" s="36"/>
      <c r="X45" s="36"/>
      <c r="Y45" s="36"/>
      <c r="Z45" s="36"/>
      <c r="AA45" s="36"/>
    </row>
    <row r="46" ht="12.75" customHeight="1">
      <c r="A46" s="16" t="s">
        <v>234</v>
      </c>
      <c r="B46" s="152">
        <v>63.160000000000004</v>
      </c>
      <c r="C46" s="152">
        <v>1334.77</v>
      </c>
      <c r="D46" s="152">
        <v>99.85000000000001</v>
      </c>
      <c r="E46" s="152">
        <v>85.58999999999999</v>
      </c>
      <c r="F46" s="152">
        <v>490.60999999999996</v>
      </c>
      <c r="G46" s="152">
        <v>31.1</v>
      </c>
      <c r="H46" s="152">
        <v>1424.4099999999999</v>
      </c>
      <c r="I46" s="152">
        <v>183.87000000000003</v>
      </c>
      <c r="J46" s="152">
        <v>374.54</v>
      </c>
      <c r="K46" s="152">
        <v>85.72</v>
      </c>
      <c r="L46" s="152">
        <v>61.49999999999999</v>
      </c>
      <c r="M46" s="152">
        <v>17.589999999999996</v>
      </c>
      <c r="N46" s="152">
        <v>25500.979999999996</v>
      </c>
      <c r="O46" s="152">
        <v>80.34</v>
      </c>
      <c r="P46" s="152">
        <v>332.98</v>
      </c>
      <c r="Q46" s="152">
        <v>334.21999999999997</v>
      </c>
      <c r="R46" s="152">
        <f t="shared" si="13"/>
        <v>30501.23</v>
      </c>
      <c r="S46" s="152">
        <f t="shared" si="14"/>
        <v>3.363212748</v>
      </c>
      <c r="T46" s="36"/>
      <c r="U46" s="36"/>
      <c r="V46" s="36"/>
      <c r="W46" s="36"/>
      <c r="X46" s="36"/>
      <c r="Y46" s="36"/>
      <c r="Z46" s="36"/>
      <c r="AA46" s="36"/>
    </row>
    <row r="47" ht="12.75" customHeight="1">
      <c r="A47" s="22" t="s">
        <v>235</v>
      </c>
      <c r="B47" s="150">
        <v>150.26999999999998</v>
      </c>
      <c r="C47" s="150">
        <v>131.39</v>
      </c>
      <c r="D47" s="150">
        <v>94.07</v>
      </c>
      <c r="E47" s="150">
        <v>21.85</v>
      </c>
      <c r="F47" s="150">
        <v>319.46</v>
      </c>
      <c r="G47" s="150">
        <v>99.22000000000001</v>
      </c>
      <c r="H47" s="150">
        <v>201.85999999999999</v>
      </c>
      <c r="I47" s="150">
        <v>81.38000000000001</v>
      </c>
      <c r="J47" s="150">
        <v>91.22</v>
      </c>
      <c r="K47" s="150">
        <v>28.85</v>
      </c>
      <c r="L47" s="150">
        <v>46.97</v>
      </c>
      <c r="M47" s="150">
        <v>19.71</v>
      </c>
      <c r="N47" s="150">
        <v>63.43</v>
      </c>
      <c r="O47" s="150">
        <v>9.929999999999998</v>
      </c>
      <c r="P47" s="150">
        <v>232.56000000000003</v>
      </c>
      <c r="Q47" s="150">
        <v>19.860000000000003</v>
      </c>
      <c r="R47" s="150">
        <f t="shared" si="13"/>
        <v>1612.03</v>
      </c>
      <c r="S47" s="150">
        <f t="shared" si="14"/>
        <v>0.1777502037</v>
      </c>
      <c r="T47" s="36"/>
      <c r="U47" s="36"/>
      <c r="V47" s="36"/>
      <c r="W47" s="36"/>
      <c r="X47" s="36"/>
      <c r="Y47" s="36"/>
      <c r="Z47" s="36"/>
      <c r="AA47" s="36"/>
    </row>
    <row r="48" ht="12.75" customHeight="1">
      <c r="A48" s="22" t="s">
        <v>236</v>
      </c>
      <c r="B48" s="150">
        <v>31.6</v>
      </c>
      <c r="C48" s="150">
        <v>20.52</v>
      </c>
      <c r="D48" s="150">
        <v>8.78</v>
      </c>
      <c r="E48" s="150">
        <v>8.450000000000001</v>
      </c>
      <c r="F48" s="150">
        <v>2.9699999999999998</v>
      </c>
      <c r="G48" s="150">
        <v>106.94</v>
      </c>
      <c r="H48" s="150">
        <v>638.51</v>
      </c>
      <c r="I48" s="150">
        <v>2810.59</v>
      </c>
      <c r="J48" s="150">
        <v>26.94</v>
      </c>
      <c r="K48" s="150">
        <v>421.26</v>
      </c>
      <c r="L48" s="150">
        <v>431.93999999999994</v>
      </c>
      <c r="M48" s="150">
        <v>202.06</v>
      </c>
      <c r="N48" s="150">
        <v>16.46</v>
      </c>
      <c r="O48" s="150">
        <v>15.18</v>
      </c>
      <c r="P48" s="150">
        <v>61.87</v>
      </c>
      <c r="Q48" s="150">
        <v>129.65</v>
      </c>
      <c r="R48" s="150">
        <f t="shared" si="13"/>
        <v>4933.72</v>
      </c>
      <c r="S48" s="150">
        <f t="shared" si="14"/>
        <v>0.5440157659</v>
      </c>
      <c r="T48" s="36"/>
      <c r="U48" s="36"/>
      <c r="V48" s="36"/>
      <c r="W48" s="36"/>
      <c r="X48" s="36"/>
      <c r="Y48" s="36"/>
      <c r="Z48" s="36"/>
      <c r="AA48" s="36"/>
    </row>
    <row r="49" ht="12.75" customHeight="1">
      <c r="A49" s="22" t="s">
        <v>237</v>
      </c>
      <c r="B49" s="150">
        <v>612.4599999999999</v>
      </c>
      <c r="C49" s="150">
        <v>92.25</v>
      </c>
      <c r="D49" s="150">
        <v>983.66</v>
      </c>
      <c r="E49" s="150">
        <v>83.05</v>
      </c>
      <c r="F49" s="150">
        <v>168.24</v>
      </c>
      <c r="G49" s="150">
        <v>37.4</v>
      </c>
      <c r="H49" s="150">
        <v>49.82</v>
      </c>
      <c r="I49" s="150">
        <v>20.77</v>
      </c>
      <c r="J49" s="150">
        <v>185.14</v>
      </c>
      <c r="K49" s="150">
        <v>922.61</v>
      </c>
      <c r="L49" s="150">
        <v>234.61</v>
      </c>
      <c r="M49" s="150">
        <v>250.46</v>
      </c>
      <c r="N49" s="150">
        <v>111.24000000000001</v>
      </c>
      <c r="O49" s="150">
        <v>56.25999999999999</v>
      </c>
      <c r="P49" s="150">
        <v>53.58</v>
      </c>
      <c r="Q49" s="150">
        <v>153.91</v>
      </c>
      <c r="R49" s="150">
        <f t="shared" si="13"/>
        <v>4015.46</v>
      </c>
      <c r="S49" s="150">
        <f t="shared" si="14"/>
        <v>0.4427639889</v>
      </c>
      <c r="T49" s="36"/>
      <c r="U49" s="36"/>
      <c r="V49" s="36"/>
      <c r="W49" s="36"/>
      <c r="X49" s="36"/>
      <c r="Y49" s="36"/>
      <c r="Z49" s="36"/>
      <c r="AA49" s="36"/>
    </row>
    <row r="50" ht="12.75" customHeight="1">
      <c r="A50" s="22" t="s">
        <v>238</v>
      </c>
      <c r="B50" s="150">
        <v>18.0</v>
      </c>
      <c r="C50" s="150">
        <v>344.74</v>
      </c>
      <c r="D50" s="150">
        <v>207.6</v>
      </c>
      <c r="E50" s="150">
        <v>3.41</v>
      </c>
      <c r="F50" s="150">
        <v>42.5</v>
      </c>
      <c r="G50" s="150">
        <v>30.060000000000006</v>
      </c>
      <c r="H50" s="150">
        <v>32.86</v>
      </c>
      <c r="I50" s="150">
        <v>1327.0</v>
      </c>
      <c r="J50" s="150">
        <v>28.950000000000003</v>
      </c>
      <c r="K50" s="150">
        <v>10.18</v>
      </c>
      <c r="L50" s="150">
        <v>148.67000000000002</v>
      </c>
      <c r="M50" s="150">
        <v>10.3</v>
      </c>
      <c r="N50" s="150">
        <v>251.5</v>
      </c>
      <c r="O50" s="150">
        <v>64.36</v>
      </c>
      <c r="P50" s="150">
        <v>12.93</v>
      </c>
      <c r="Q50" s="150">
        <v>365.02</v>
      </c>
      <c r="R50" s="150">
        <f t="shared" si="13"/>
        <v>2898.08</v>
      </c>
      <c r="S50" s="150">
        <f t="shared" si="14"/>
        <v>0.3195562802</v>
      </c>
      <c r="T50" s="36"/>
      <c r="U50" s="36"/>
      <c r="V50" s="36"/>
      <c r="W50" s="36"/>
      <c r="X50" s="36"/>
      <c r="Y50" s="36"/>
      <c r="Z50" s="36"/>
      <c r="AA50" s="36"/>
    </row>
    <row r="51" ht="12.75" customHeight="1">
      <c r="A51" s="44" t="s">
        <v>239</v>
      </c>
      <c r="B51" s="151">
        <v>158.93</v>
      </c>
      <c r="C51" s="151">
        <v>134.22</v>
      </c>
      <c r="D51" s="151">
        <v>5.609999999999999</v>
      </c>
      <c r="E51" s="151">
        <v>10.229999999999999</v>
      </c>
      <c r="F51" s="151">
        <v>179.26</v>
      </c>
      <c r="G51" s="151">
        <v>23.400000000000002</v>
      </c>
      <c r="H51" s="151">
        <v>122.37</v>
      </c>
      <c r="I51" s="151">
        <v>238.4</v>
      </c>
      <c r="J51" s="151">
        <v>1336.9799999999998</v>
      </c>
      <c r="K51" s="151">
        <v>68.07</v>
      </c>
      <c r="L51" s="151">
        <v>417.09000000000003</v>
      </c>
      <c r="M51" s="151">
        <v>100.47999999999998</v>
      </c>
      <c r="N51" s="151">
        <v>118.66999999999999</v>
      </c>
      <c r="O51" s="151">
        <v>705.1300000000001</v>
      </c>
      <c r="P51" s="151">
        <v>7.359999999999999</v>
      </c>
      <c r="Q51" s="151">
        <v>76.27000000000001</v>
      </c>
      <c r="R51" s="151">
        <f t="shared" si="13"/>
        <v>3702.47</v>
      </c>
      <c r="S51" s="151">
        <f t="shared" si="14"/>
        <v>0.4082522018</v>
      </c>
      <c r="T51" s="36"/>
      <c r="U51" s="36"/>
      <c r="V51" s="36"/>
      <c r="W51" s="36"/>
      <c r="X51" s="36"/>
      <c r="Y51" s="36"/>
      <c r="Z51" s="36"/>
      <c r="AA51" s="36"/>
    </row>
    <row r="52" ht="12.75" customHeight="1">
      <c r="A52" s="16" t="s">
        <v>240</v>
      </c>
      <c r="B52" s="150">
        <v>1353.5500000000002</v>
      </c>
      <c r="C52" s="150">
        <v>1050.7600000000004</v>
      </c>
      <c r="D52" s="150">
        <v>885.4199999999998</v>
      </c>
      <c r="E52" s="150">
        <v>1696.28</v>
      </c>
      <c r="F52" s="150">
        <v>392.6599999999999</v>
      </c>
      <c r="G52" s="150">
        <v>1654.3299999999992</v>
      </c>
      <c r="H52" s="150">
        <v>4141.219999999994</v>
      </c>
      <c r="I52" s="150">
        <v>4809.899999999999</v>
      </c>
      <c r="J52" s="150">
        <v>582.43</v>
      </c>
      <c r="K52" s="150">
        <v>291.64000000000004</v>
      </c>
      <c r="L52" s="150">
        <v>257.20000000000005</v>
      </c>
      <c r="M52" s="150">
        <v>495.70000000000016</v>
      </c>
      <c r="N52" s="150">
        <v>357.0700000000001</v>
      </c>
      <c r="O52" s="150">
        <v>276.26000000000005</v>
      </c>
      <c r="P52" s="150">
        <v>753.4699999999983</v>
      </c>
      <c r="Q52" s="150">
        <v>2677.0300000000007</v>
      </c>
      <c r="R52" s="150">
        <f t="shared" si="13"/>
        <v>21674.92</v>
      </c>
      <c r="S52" s="150">
        <f t="shared" si="14"/>
        <v>2.389981232</v>
      </c>
      <c r="T52" s="36"/>
      <c r="U52" s="36"/>
      <c r="V52" s="36"/>
      <c r="W52" s="36"/>
      <c r="X52" s="36"/>
      <c r="Y52" s="36"/>
      <c r="Z52" s="36"/>
      <c r="AA52" s="36"/>
    </row>
    <row r="53" ht="12.75" customHeight="1">
      <c r="A53" s="44" t="s">
        <v>241</v>
      </c>
      <c r="B53" s="151">
        <v>13.38</v>
      </c>
      <c r="C53" s="151">
        <v>0.65</v>
      </c>
      <c r="D53" s="151">
        <v>3.7800000000000002</v>
      </c>
      <c r="E53" s="151">
        <v>1.9600000000000002</v>
      </c>
      <c r="F53" s="151">
        <v>2.2099999999999995</v>
      </c>
      <c r="G53" s="151">
        <v>1.7600000000000002</v>
      </c>
      <c r="H53" s="151">
        <v>2.3200000000000003</v>
      </c>
      <c r="I53" s="151">
        <v>5.869999999999999</v>
      </c>
      <c r="J53" s="151">
        <v>3.06</v>
      </c>
      <c r="K53" s="151">
        <v>2.4899999999999993</v>
      </c>
      <c r="L53" s="151">
        <v>9.68</v>
      </c>
      <c r="M53" s="151">
        <v>70.11999999999999</v>
      </c>
      <c r="N53" s="151">
        <v>0.31</v>
      </c>
      <c r="O53" s="151">
        <v>0.0</v>
      </c>
      <c r="P53" s="151">
        <v>11.95</v>
      </c>
      <c r="Q53" s="151">
        <v>1.29</v>
      </c>
      <c r="R53" s="151">
        <f t="shared" si="13"/>
        <v>130.83</v>
      </c>
      <c r="S53" s="151">
        <f t="shared" si="14"/>
        <v>0.01442594688</v>
      </c>
      <c r="T53" s="36"/>
      <c r="U53" s="36"/>
      <c r="V53" s="36"/>
      <c r="W53" s="36"/>
      <c r="X53" s="36"/>
      <c r="Y53" s="36"/>
      <c r="Z53" s="36"/>
      <c r="AA53" s="36"/>
    </row>
    <row r="54" ht="12.75" customHeight="1">
      <c r="A54" s="16" t="s">
        <v>242</v>
      </c>
      <c r="B54" s="152">
        <v>143.00000000000003</v>
      </c>
      <c r="C54" s="152">
        <v>538.5299999999999</v>
      </c>
      <c r="D54" s="152">
        <v>656.2399999999999</v>
      </c>
      <c r="E54" s="152">
        <v>109.39000000000001</v>
      </c>
      <c r="F54" s="152">
        <v>494.16</v>
      </c>
      <c r="G54" s="152">
        <v>100.72000000000004</v>
      </c>
      <c r="H54" s="152">
        <v>188.89</v>
      </c>
      <c r="I54" s="152">
        <v>891.6099999999998</v>
      </c>
      <c r="J54" s="152">
        <v>246.18000000000004</v>
      </c>
      <c r="K54" s="152">
        <v>76.18</v>
      </c>
      <c r="L54" s="152">
        <v>442.24</v>
      </c>
      <c r="M54" s="152">
        <v>48.91</v>
      </c>
      <c r="N54" s="152">
        <v>136.23</v>
      </c>
      <c r="O54" s="152">
        <v>14.809999999999997</v>
      </c>
      <c r="P54" s="152">
        <v>28.799999999999997</v>
      </c>
      <c r="Q54" s="152">
        <v>196.31999999999996</v>
      </c>
      <c r="R54" s="152">
        <f t="shared" si="13"/>
        <v>4312.21</v>
      </c>
      <c r="S54" s="152">
        <f t="shared" si="14"/>
        <v>0.4754850754</v>
      </c>
      <c r="T54" s="36"/>
      <c r="U54" s="36"/>
      <c r="V54" s="36"/>
      <c r="W54" s="36"/>
      <c r="X54" s="36"/>
      <c r="Y54" s="36"/>
      <c r="Z54" s="36"/>
      <c r="AA54" s="36"/>
    </row>
    <row r="55" ht="12.75" customHeight="1">
      <c r="A55" s="22" t="s">
        <v>243</v>
      </c>
      <c r="B55" s="150">
        <v>704.79</v>
      </c>
      <c r="C55" s="150">
        <v>759.9499999999999</v>
      </c>
      <c r="D55" s="150">
        <v>746.3100000000002</v>
      </c>
      <c r="E55" s="150">
        <v>100.5</v>
      </c>
      <c r="F55" s="150">
        <v>259.96</v>
      </c>
      <c r="G55" s="150">
        <v>151.53999999999996</v>
      </c>
      <c r="H55" s="150">
        <v>1644.8399999999997</v>
      </c>
      <c r="I55" s="150">
        <v>870.35</v>
      </c>
      <c r="J55" s="150">
        <v>616.75</v>
      </c>
      <c r="K55" s="150">
        <v>140.96999999999997</v>
      </c>
      <c r="L55" s="150">
        <v>1910.0999999999997</v>
      </c>
      <c r="M55" s="150">
        <v>1671.3499999999985</v>
      </c>
      <c r="N55" s="150">
        <v>2079.6299999999997</v>
      </c>
      <c r="O55" s="150">
        <v>172.98</v>
      </c>
      <c r="P55" s="150">
        <v>232.18999999999997</v>
      </c>
      <c r="Q55" s="150">
        <v>181.00999999999996</v>
      </c>
      <c r="R55" s="150">
        <f t="shared" si="13"/>
        <v>12243.22</v>
      </c>
      <c r="S55" s="150">
        <f t="shared" si="14"/>
        <v>1.349996495</v>
      </c>
      <c r="T55" s="36"/>
      <c r="U55" s="36"/>
      <c r="V55" s="36"/>
      <c r="W55" s="36"/>
      <c r="X55" s="36"/>
      <c r="Y55" s="36"/>
      <c r="Z55" s="36"/>
      <c r="AA55" s="36"/>
    </row>
    <row r="56" ht="12.75" customHeight="1">
      <c r="A56" s="44" t="s">
        <v>244</v>
      </c>
      <c r="B56" s="151">
        <v>18810.350000000006</v>
      </c>
      <c r="C56" s="151">
        <v>8394.83</v>
      </c>
      <c r="D56" s="151">
        <v>14920.960000000005</v>
      </c>
      <c r="E56" s="151">
        <v>6481.8099999999995</v>
      </c>
      <c r="F56" s="151">
        <v>12307.610000000004</v>
      </c>
      <c r="G56" s="151">
        <v>6160.239999999996</v>
      </c>
      <c r="H56" s="151">
        <v>12740.860000000002</v>
      </c>
      <c r="I56" s="151">
        <v>13522.169999999998</v>
      </c>
      <c r="J56" s="151">
        <v>5960.3399999999965</v>
      </c>
      <c r="K56" s="151">
        <v>6578.380000000001</v>
      </c>
      <c r="L56" s="151">
        <v>9463.470000000005</v>
      </c>
      <c r="M56" s="151">
        <v>3987.0499999999943</v>
      </c>
      <c r="N56" s="151">
        <v>6547.580000000028</v>
      </c>
      <c r="O56" s="151">
        <v>3012.7499999999964</v>
      </c>
      <c r="P56" s="151">
        <v>2313.699999999998</v>
      </c>
      <c r="Q56" s="151">
        <v>10543.560000000009</v>
      </c>
      <c r="R56" s="151">
        <f t="shared" si="13"/>
        <v>141745.66</v>
      </c>
      <c r="S56" s="151">
        <f t="shared" si="14"/>
        <v>15.62956021</v>
      </c>
      <c r="T56" s="36"/>
      <c r="U56" s="36"/>
      <c r="V56" s="36"/>
      <c r="W56" s="36"/>
      <c r="X56" s="36"/>
      <c r="Y56" s="36"/>
      <c r="Z56" s="36"/>
      <c r="AA56" s="36"/>
    </row>
    <row r="57" ht="12.75" customHeight="1">
      <c r="A57" s="16" t="s">
        <v>245</v>
      </c>
      <c r="B57" s="152">
        <v>149.25</v>
      </c>
      <c r="C57" s="152">
        <v>84.91</v>
      </c>
      <c r="D57" s="152">
        <v>17.65</v>
      </c>
      <c r="E57" s="152">
        <v>37.05</v>
      </c>
      <c r="F57" s="152">
        <v>140.91</v>
      </c>
      <c r="G57" s="152">
        <v>36.36</v>
      </c>
      <c r="H57" s="152">
        <v>51.58</v>
      </c>
      <c r="I57" s="152">
        <v>28.04</v>
      </c>
      <c r="J57" s="152">
        <v>18.79</v>
      </c>
      <c r="K57" s="152">
        <v>0.8999999999999999</v>
      </c>
      <c r="L57" s="152">
        <v>1723.65</v>
      </c>
      <c r="M57" s="152">
        <v>9.33</v>
      </c>
      <c r="N57" s="152">
        <v>260.61</v>
      </c>
      <c r="O57" s="152">
        <v>79.82</v>
      </c>
      <c r="P57" s="152">
        <v>46.06</v>
      </c>
      <c r="Q57" s="152">
        <v>14.5</v>
      </c>
      <c r="R57" s="152">
        <f t="shared" si="13"/>
        <v>2699.41</v>
      </c>
      <c r="S57" s="152">
        <f t="shared" si="14"/>
        <v>0.2976499677</v>
      </c>
      <c r="T57" s="36"/>
      <c r="U57" s="36"/>
      <c r="V57" s="36"/>
      <c r="W57" s="36"/>
      <c r="X57" s="36"/>
      <c r="Y57" s="36"/>
      <c r="Z57" s="36"/>
      <c r="AA57" s="36"/>
    </row>
    <row r="58" ht="12.75" customHeight="1">
      <c r="A58" s="22" t="s">
        <v>246</v>
      </c>
      <c r="B58" s="150">
        <v>535.4</v>
      </c>
      <c r="C58" s="150">
        <v>289.19</v>
      </c>
      <c r="D58" s="150">
        <v>108.88</v>
      </c>
      <c r="E58" s="150">
        <v>502.7</v>
      </c>
      <c r="F58" s="150">
        <v>2370.3199999999997</v>
      </c>
      <c r="G58" s="150">
        <v>146.36999999999998</v>
      </c>
      <c r="H58" s="150">
        <v>98.31</v>
      </c>
      <c r="I58" s="150">
        <v>1417.1000000000001</v>
      </c>
      <c r="J58" s="150">
        <v>85.75999999999999</v>
      </c>
      <c r="K58" s="150">
        <v>72.11</v>
      </c>
      <c r="L58" s="150">
        <v>177.54</v>
      </c>
      <c r="M58" s="150">
        <v>1011.2599999999999</v>
      </c>
      <c r="N58" s="150">
        <v>1510.0999999999997</v>
      </c>
      <c r="O58" s="150">
        <v>99.71</v>
      </c>
      <c r="P58" s="150">
        <v>72.54</v>
      </c>
      <c r="Q58" s="150">
        <v>266.23</v>
      </c>
      <c r="R58" s="150">
        <f t="shared" si="13"/>
        <v>8763.52</v>
      </c>
      <c r="S58" s="150">
        <f t="shared" si="14"/>
        <v>0.9663079877</v>
      </c>
      <c r="T58" s="36"/>
      <c r="U58" s="36"/>
      <c r="V58" s="36"/>
      <c r="W58" s="36"/>
      <c r="X58" s="36"/>
      <c r="Y58" s="36"/>
      <c r="Z58" s="36"/>
      <c r="AA58" s="36"/>
    </row>
    <row r="59" ht="12.75" customHeight="1">
      <c r="A59" s="44" t="s">
        <v>247</v>
      </c>
      <c r="B59" s="151">
        <v>4813.460000000002</v>
      </c>
      <c r="C59" s="151">
        <v>315.58</v>
      </c>
      <c r="D59" s="151">
        <v>139.39000000000001</v>
      </c>
      <c r="E59" s="151">
        <v>231.68</v>
      </c>
      <c r="F59" s="151">
        <v>601.3599999999999</v>
      </c>
      <c r="G59" s="151">
        <v>68.92999999999999</v>
      </c>
      <c r="H59" s="151">
        <v>414.91</v>
      </c>
      <c r="I59" s="151">
        <v>1557.8</v>
      </c>
      <c r="J59" s="151">
        <v>169.79000000000002</v>
      </c>
      <c r="K59" s="151">
        <v>53.83</v>
      </c>
      <c r="L59" s="151">
        <v>910.3299999999998</v>
      </c>
      <c r="M59" s="151">
        <v>551.48</v>
      </c>
      <c r="N59" s="151">
        <v>590.43</v>
      </c>
      <c r="O59" s="151">
        <v>493.10999999999996</v>
      </c>
      <c r="P59" s="151">
        <v>110.12</v>
      </c>
      <c r="Q59" s="151">
        <v>615.64</v>
      </c>
      <c r="R59" s="151">
        <f t="shared" si="13"/>
        <v>11637.84</v>
      </c>
      <c r="S59" s="151">
        <f t="shared" si="14"/>
        <v>1.283244376</v>
      </c>
      <c r="T59" s="36"/>
      <c r="U59" s="36"/>
      <c r="V59" s="36"/>
      <c r="W59" s="36"/>
      <c r="X59" s="36"/>
      <c r="Y59" s="36"/>
      <c r="Z59" s="36"/>
      <c r="AA59" s="36"/>
    </row>
    <row r="60" ht="12.75" customHeight="1">
      <c r="A60" s="16" t="s">
        <v>248</v>
      </c>
      <c r="B60" s="152">
        <v>6434.689999999996</v>
      </c>
      <c r="C60" s="152">
        <v>27247.77000000002</v>
      </c>
      <c r="D60" s="152">
        <v>29915.719999999987</v>
      </c>
      <c r="E60" s="152">
        <v>2923.3799999999983</v>
      </c>
      <c r="F60" s="152">
        <v>6518.370000000068</v>
      </c>
      <c r="G60" s="152">
        <v>3932.549999999995</v>
      </c>
      <c r="H60" s="152">
        <v>14356.910000000196</v>
      </c>
      <c r="I60" s="152">
        <v>15255.749999999989</v>
      </c>
      <c r="J60" s="152">
        <v>7109.340000000007</v>
      </c>
      <c r="K60" s="152">
        <v>14158.650000000041</v>
      </c>
      <c r="L60" s="152">
        <v>17276.810000000143</v>
      </c>
      <c r="M60" s="152">
        <v>11370.080000000047</v>
      </c>
      <c r="N60" s="152">
        <v>29494.60000000012</v>
      </c>
      <c r="O60" s="152">
        <v>3616.3399999999942</v>
      </c>
      <c r="P60" s="152">
        <v>3325.699999999997</v>
      </c>
      <c r="Q60" s="152">
        <v>9987.660000000024</v>
      </c>
      <c r="R60" s="152">
        <f t="shared" si="13"/>
        <v>202924.32</v>
      </c>
      <c r="S60" s="152">
        <f t="shared" si="14"/>
        <v>22.37541437</v>
      </c>
      <c r="T60" s="36"/>
      <c r="U60" s="36"/>
      <c r="V60" s="36"/>
      <c r="W60" s="36"/>
      <c r="X60" s="36"/>
      <c r="Y60" s="36"/>
      <c r="Z60" s="36"/>
      <c r="AA60" s="36"/>
    </row>
    <row r="61" ht="12.75" customHeight="1">
      <c r="A61" s="22" t="s">
        <v>249</v>
      </c>
      <c r="B61" s="150">
        <v>1304.6899999999998</v>
      </c>
      <c r="C61" s="150">
        <v>517.71</v>
      </c>
      <c r="D61" s="150">
        <v>2474.9399999999996</v>
      </c>
      <c r="E61" s="150">
        <v>162.64000000000001</v>
      </c>
      <c r="F61" s="150">
        <v>605.9399999999999</v>
      </c>
      <c r="G61" s="150">
        <v>270.55</v>
      </c>
      <c r="H61" s="150">
        <v>888.53</v>
      </c>
      <c r="I61" s="150">
        <v>3347.2600000000007</v>
      </c>
      <c r="J61" s="150">
        <v>446.95</v>
      </c>
      <c r="K61" s="150">
        <v>182.91</v>
      </c>
      <c r="L61" s="150">
        <v>162.61999999999998</v>
      </c>
      <c r="M61" s="150">
        <v>42.02</v>
      </c>
      <c r="N61" s="150">
        <v>141.28</v>
      </c>
      <c r="O61" s="150">
        <v>53.14999999999999</v>
      </c>
      <c r="P61" s="150">
        <v>83.4</v>
      </c>
      <c r="Q61" s="150">
        <v>68.07000000000001</v>
      </c>
      <c r="R61" s="150">
        <f t="shared" si="13"/>
        <v>10752.66</v>
      </c>
      <c r="S61" s="150">
        <f t="shared" si="14"/>
        <v>1.185640159</v>
      </c>
      <c r="T61" s="36"/>
      <c r="U61" s="36"/>
      <c r="V61" s="36"/>
      <c r="W61" s="36"/>
      <c r="X61" s="36"/>
      <c r="Y61" s="36"/>
      <c r="Z61" s="36"/>
      <c r="AA61" s="36"/>
    </row>
    <row r="62" ht="12.75" customHeight="1">
      <c r="A62" s="22" t="s">
        <v>250</v>
      </c>
      <c r="B62" s="150">
        <v>5556.34</v>
      </c>
      <c r="C62" s="150">
        <v>289.07</v>
      </c>
      <c r="D62" s="150">
        <v>2753.5899999999992</v>
      </c>
      <c r="E62" s="150">
        <v>185.5</v>
      </c>
      <c r="F62" s="150">
        <v>877.4399999999999</v>
      </c>
      <c r="G62" s="150">
        <v>47.870000000000005</v>
      </c>
      <c r="H62" s="150">
        <v>288.59000000000003</v>
      </c>
      <c r="I62" s="150">
        <v>97.24</v>
      </c>
      <c r="J62" s="150">
        <v>3.65</v>
      </c>
      <c r="K62" s="150">
        <v>21.99</v>
      </c>
      <c r="L62" s="150">
        <v>539.21</v>
      </c>
      <c r="M62" s="150">
        <v>3.4999999999999996</v>
      </c>
      <c r="N62" s="150">
        <v>38.320000000000014</v>
      </c>
      <c r="O62" s="150">
        <v>4.300000000000001</v>
      </c>
      <c r="P62" s="150">
        <v>29.770000000000003</v>
      </c>
      <c r="Q62" s="150">
        <v>4.41</v>
      </c>
      <c r="R62" s="150">
        <f t="shared" si="13"/>
        <v>10740.79</v>
      </c>
      <c r="S62" s="150">
        <f t="shared" si="14"/>
        <v>1.184331316</v>
      </c>
      <c r="T62" s="36"/>
      <c r="U62" s="36"/>
      <c r="V62" s="36"/>
      <c r="W62" s="36"/>
      <c r="X62" s="36"/>
      <c r="Y62" s="36"/>
      <c r="Z62" s="36"/>
      <c r="AA62" s="36"/>
    </row>
    <row r="63" ht="12.75" customHeight="1">
      <c r="A63" s="44" t="s">
        <v>251</v>
      </c>
      <c r="B63" s="151">
        <v>5501.11</v>
      </c>
      <c r="C63" s="151">
        <v>559.25</v>
      </c>
      <c r="D63" s="151">
        <v>80.46</v>
      </c>
      <c r="E63" s="151">
        <v>780.45</v>
      </c>
      <c r="F63" s="151">
        <v>572.87</v>
      </c>
      <c r="G63" s="151">
        <v>103.65</v>
      </c>
      <c r="H63" s="151">
        <v>386.5799999999999</v>
      </c>
      <c r="I63" s="151">
        <v>1809.35</v>
      </c>
      <c r="J63" s="151">
        <v>1669.06</v>
      </c>
      <c r="K63" s="151">
        <v>869.0500000000001</v>
      </c>
      <c r="L63" s="151">
        <v>116.75999999999999</v>
      </c>
      <c r="M63" s="151">
        <v>92.45</v>
      </c>
      <c r="N63" s="151">
        <v>296.96</v>
      </c>
      <c r="O63" s="151">
        <v>195.85000000000005</v>
      </c>
      <c r="P63" s="151">
        <v>78.64000000000001</v>
      </c>
      <c r="Q63" s="151">
        <v>3341.46</v>
      </c>
      <c r="R63" s="151">
        <f t="shared" si="13"/>
        <v>16453.95</v>
      </c>
      <c r="S63" s="151">
        <f t="shared" si="14"/>
        <v>1.814291896</v>
      </c>
      <c r="T63" s="36"/>
      <c r="U63" s="36"/>
      <c r="V63" s="36"/>
      <c r="W63" s="36"/>
      <c r="X63" s="36"/>
      <c r="Y63" s="36"/>
      <c r="Z63" s="36"/>
      <c r="AA63" s="36"/>
    </row>
    <row r="64" ht="12.75" customHeight="1">
      <c r="A64" s="16" t="s">
        <v>252</v>
      </c>
      <c r="B64" s="152">
        <v>0.0</v>
      </c>
      <c r="C64" s="152">
        <v>0.0</v>
      </c>
      <c r="D64" s="152">
        <v>19.41</v>
      </c>
      <c r="E64" s="152">
        <v>3.2</v>
      </c>
      <c r="F64" s="152">
        <v>1.2</v>
      </c>
      <c r="G64" s="152">
        <v>0.01</v>
      </c>
      <c r="H64" s="152">
        <v>10.1</v>
      </c>
      <c r="I64" s="152">
        <v>0.2</v>
      </c>
      <c r="J64" s="152">
        <v>0.0</v>
      </c>
      <c r="K64" s="152">
        <v>4.6</v>
      </c>
      <c r="L64" s="152">
        <v>1.92</v>
      </c>
      <c r="M64" s="152">
        <v>35.980000000000004</v>
      </c>
      <c r="N64" s="152">
        <v>93.08</v>
      </c>
      <c r="O64" s="152">
        <v>3.9899999999999998</v>
      </c>
      <c r="P64" s="152">
        <v>0.0</v>
      </c>
      <c r="Q64" s="152">
        <v>19764.39</v>
      </c>
      <c r="R64" s="152">
        <f t="shared" si="13"/>
        <v>19938.08</v>
      </c>
      <c r="S64" s="152">
        <f t="shared" si="14"/>
        <v>2.198468876</v>
      </c>
      <c r="T64" s="36"/>
      <c r="U64" s="36"/>
      <c r="V64" s="36"/>
      <c r="W64" s="36"/>
      <c r="X64" s="36"/>
      <c r="Y64" s="36"/>
      <c r="Z64" s="36"/>
      <c r="AA64" s="36"/>
    </row>
    <row r="65" ht="12.75" customHeight="1">
      <c r="A65" s="22" t="s">
        <v>253</v>
      </c>
      <c r="B65" s="150">
        <v>1083.5</v>
      </c>
      <c r="C65" s="150">
        <v>6436.07</v>
      </c>
      <c r="D65" s="150">
        <v>528.02</v>
      </c>
      <c r="E65" s="150">
        <v>1262.3700000000001</v>
      </c>
      <c r="F65" s="150">
        <v>8300.99</v>
      </c>
      <c r="G65" s="150">
        <v>239.90000000000006</v>
      </c>
      <c r="H65" s="150">
        <v>4155.85</v>
      </c>
      <c r="I65" s="150">
        <v>428.7299999999999</v>
      </c>
      <c r="J65" s="150">
        <v>152.14000000000001</v>
      </c>
      <c r="K65" s="150">
        <v>497.9099999999999</v>
      </c>
      <c r="L65" s="150">
        <v>202.8</v>
      </c>
      <c r="M65" s="150">
        <v>502.39</v>
      </c>
      <c r="N65" s="150">
        <v>18204.559999999994</v>
      </c>
      <c r="O65" s="150">
        <v>437.12</v>
      </c>
      <c r="P65" s="150">
        <v>76.55999999999999</v>
      </c>
      <c r="Q65" s="150">
        <v>241.99</v>
      </c>
      <c r="R65" s="150">
        <f t="shared" si="13"/>
        <v>42750.9</v>
      </c>
      <c r="S65" s="150">
        <f t="shared" si="14"/>
        <v>4.713920451</v>
      </c>
      <c r="T65" s="36"/>
      <c r="U65" s="36"/>
      <c r="V65" s="36"/>
      <c r="W65" s="36"/>
      <c r="X65" s="36"/>
      <c r="Y65" s="36"/>
      <c r="Z65" s="36"/>
      <c r="AA65" s="36"/>
    </row>
    <row r="66" ht="12.75" customHeight="1">
      <c r="A66" s="44" t="s">
        <v>254</v>
      </c>
      <c r="B66" s="151">
        <v>108.85</v>
      </c>
      <c r="C66" s="151">
        <v>1831.43</v>
      </c>
      <c r="D66" s="151">
        <v>204.54999999999998</v>
      </c>
      <c r="E66" s="151">
        <v>19.69</v>
      </c>
      <c r="F66" s="151">
        <v>272.03</v>
      </c>
      <c r="G66" s="151">
        <v>13.659999999999998</v>
      </c>
      <c r="H66" s="151">
        <v>287.85999999999996</v>
      </c>
      <c r="I66" s="151">
        <v>2180.2500000000005</v>
      </c>
      <c r="J66" s="151">
        <v>313.10999999999996</v>
      </c>
      <c r="K66" s="151">
        <v>141.69000000000003</v>
      </c>
      <c r="L66" s="151">
        <v>361.39000000000004</v>
      </c>
      <c r="M66" s="151">
        <v>500.5200000000001</v>
      </c>
      <c r="N66" s="151">
        <v>2676.4100000000003</v>
      </c>
      <c r="O66" s="151">
        <v>269.75</v>
      </c>
      <c r="P66" s="151">
        <v>202.34</v>
      </c>
      <c r="Q66" s="151">
        <v>819.5300000000002</v>
      </c>
      <c r="R66" s="151">
        <f t="shared" si="13"/>
        <v>10203.06</v>
      </c>
      <c r="S66" s="151">
        <f t="shared" si="14"/>
        <v>1.125038612</v>
      </c>
      <c r="T66" s="36"/>
      <c r="U66" s="36"/>
      <c r="V66" s="36"/>
      <c r="W66" s="36"/>
      <c r="X66" s="36"/>
      <c r="Y66" s="36"/>
      <c r="Z66" s="36"/>
      <c r="AA66" s="36"/>
    </row>
    <row r="67" ht="12.75" customHeight="1">
      <c r="A67" s="153" t="s">
        <v>255</v>
      </c>
      <c r="B67" s="154">
        <v>27204.250000000004</v>
      </c>
      <c r="C67" s="154">
        <v>17782.809999999998</v>
      </c>
      <c r="D67" s="154">
        <v>10599.879999999996</v>
      </c>
      <c r="E67" s="154">
        <v>2969.1</v>
      </c>
      <c r="F67" s="154">
        <v>4018.0899999999992</v>
      </c>
      <c r="G67" s="154">
        <v>1460.04</v>
      </c>
      <c r="H67" s="154">
        <v>3222.869999999997</v>
      </c>
      <c r="I67" s="154">
        <v>5714.170000000002</v>
      </c>
      <c r="J67" s="154">
        <v>1109.4399999999987</v>
      </c>
      <c r="K67" s="154">
        <v>6045.639999999999</v>
      </c>
      <c r="L67" s="154">
        <v>2976.2099999999996</v>
      </c>
      <c r="M67" s="154">
        <v>16495.199999999997</v>
      </c>
      <c r="N67" s="154">
        <v>4975.090000000006</v>
      </c>
      <c r="O67" s="154">
        <v>1957.4899999999955</v>
      </c>
      <c r="P67" s="154">
        <v>919.9199999999994</v>
      </c>
      <c r="Q67" s="154">
        <v>28875.810000000005</v>
      </c>
      <c r="R67" s="154">
        <f t="shared" si="13"/>
        <v>136326.01</v>
      </c>
      <c r="S67" s="154">
        <f t="shared" si="14"/>
        <v>15.03196346</v>
      </c>
      <c r="T67" s="36"/>
      <c r="U67" s="36"/>
      <c r="V67" s="36"/>
      <c r="W67" s="36"/>
      <c r="X67" s="36"/>
      <c r="Y67" s="36"/>
      <c r="Z67" s="36"/>
      <c r="AA67" s="36"/>
    </row>
    <row r="68" ht="12.75" customHeight="1">
      <c r="A68" s="27" t="s">
        <v>140</v>
      </c>
      <c r="B68" s="155">
        <f t="shared" ref="B68:S68" si="15">SUM(B29:B67)</f>
        <v>97054.77</v>
      </c>
      <c r="C68" s="155">
        <f t="shared" si="15"/>
        <v>85801.37</v>
      </c>
      <c r="D68" s="155">
        <f t="shared" si="15"/>
        <v>88056.87</v>
      </c>
      <c r="E68" s="155">
        <f t="shared" si="15"/>
        <v>25498.29</v>
      </c>
      <c r="F68" s="155">
        <f t="shared" si="15"/>
        <v>50250.35</v>
      </c>
      <c r="G68" s="155">
        <f t="shared" si="15"/>
        <v>24203.08</v>
      </c>
      <c r="H68" s="155">
        <f t="shared" si="15"/>
        <v>49972.66</v>
      </c>
      <c r="I68" s="155">
        <f t="shared" si="15"/>
        <v>65602.06</v>
      </c>
      <c r="J68" s="155">
        <f t="shared" si="15"/>
        <v>26165.22</v>
      </c>
      <c r="K68" s="155">
        <f t="shared" si="15"/>
        <v>40019.15</v>
      </c>
      <c r="L68" s="155">
        <f t="shared" si="15"/>
        <v>43578.29</v>
      </c>
      <c r="M68" s="155">
        <f t="shared" si="15"/>
        <v>90877.6</v>
      </c>
      <c r="N68" s="155">
        <f t="shared" si="15"/>
        <v>101685.47</v>
      </c>
      <c r="O68" s="155">
        <f t="shared" si="15"/>
        <v>17176.13</v>
      </c>
      <c r="P68" s="155">
        <f t="shared" si="15"/>
        <v>10909.92</v>
      </c>
      <c r="Q68" s="155">
        <f t="shared" si="15"/>
        <v>90056.31</v>
      </c>
      <c r="R68" s="155">
        <f t="shared" si="15"/>
        <v>906907.54</v>
      </c>
      <c r="S68" s="156">
        <f t="shared" si="15"/>
        <v>100</v>
      </c>
      <c r="T68" s="157"/>
      <c r="U68" s="157"/>
      <c r="V68" s="157"/>
      <c r="W68" s="157"/>
      <c r="X68" s="157"/>
      <c r="Y68" s="157"/>
      <c r="Z68" s="157"/>
      <c r="AA68" s="157"/>
    </row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27:Q27"/>
    <mergeCell ref="R27:R28"/>
    <mergeCell ref="A5:S5"/>
    <mergeCell ref="A6:S6"/>
    <mergeCell ref="A8:A9"/>
    <mergeCell ref="B8:Q8"/>
    <mergeCell ref="R8:R9"/>
    <mergeCell ref="S8:S9"/>
    <mergeCell ref="A27:A28"/>
    <mergeCell ref="S27:S28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8.25"/>
    <col customWidth="1" min="2" max="2" width="8.13"/>
    <col customWidth="1" min="3" max="3" width="7.38"/>
    <col customWidth="1" min="4" max="4" width="7.75"/>
    <col customWidth="1" min="5" max="5" width="7.38"/>
    <col customWidth="1" min="6" max="6" width="9.13"/>
    <col customWidth="1" min="7" max="7" width="7.38"/>
    <col customWidth="1" min="8" max="8" width="9.13"/>
    <col customWidth="1" min="9" max="9" width="7.38"/>
    <col customWidth="1" min="10" max="10" width="9.13"/>
    <col customWidth="1" min="11" max="11" width="7.38"/>
    <col customWidth="1" min="12" max="12" width="8.75"/>
    <col customWidth="1" min="13" max="13" width="6.88"/>
    <col customWidth="1" min="14" max="14" width="10.0"/>
    <col customWidth="1" min="15" max="15" width="7.63"/>
    <col customWidth="1" min="16" max="16" width="9.13"/>
    <col customWidth="1" min="17" max="17" width="6.88"/>
    <col customWidth="1" min="18" max="19" width="7.38"/>
    <col customWidth="1" min="20" max="20" width="8.25"/>
    <col customWidth="1" min="21" max="21" width="7.38"/>
    <col customWidth="1" min="22" max="22" width="7.75"/>
    <col customWidth="1" min="23" max="23" width="7.38"/>
    <col customWidth="1" min="24" max="24" width="9.13"/>
    <col customWidth="1" min="25" max="25" width="7.38"/>
    <col customWidth="1" min="26" max="26" width="10.38"/>
    <col customWidth="1" min="27" max="27" width="8.75"/>
    <col customWidth="1" min="28" max="37" width="10.63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188</v>
      </c>
    </row>
    <row r="4" ht="12.75" customHeight="1">
      <c r="A4" s="3" t="s">
        <v>148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ht="12.75" customHeight="1">
      <c r="A5" s="3" t="s">
        <v>256</v>
      </c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ht="12.75" customHeight="1"/>
    <row r="7" ht="30.0" customHeight="1">
      <c r="B7" s="158" t="s">
        <v>150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59"/>
    </row>
    <row r="8" ht="30.0" customHeight="1">
      <c r="B8" s="160" t="s">
        <v>154</v>
      </c>
      <c r="C8" s="74"/>
      <c r="D8" s="73" t="s">
        <v>155</v>
      </c>
      <c r="E8" s="74"/>
      <c r="F8" s="73" t="s">
        <v>156</v>
      </c>
      <c r="G8" s="74"/>
      <c r="H8" s="73" t="s">
        <v>157</v>
      </c>
      <c r="I8" s="74"/>
      <c r="J8" s="73" t="s">
        <v>158</v>
      </c>
      <c r="K8" s="74"/>
      <c r="L8" s="73" t="s">
        <v>159</v>
      </c>
      <c r="M8" s="74"/>
      <c r="N8" s="97" t="s">
        <v>161</v>
      </c>
      <c r="O8" s="74"/>
      <c r="P8" s="73" t="s">
        <v>162</v>
      </c>
      <c r="Q8" s="74"/>
      <c r="R8" s="73" t="s">
        <v>163</v>
      </c>
      <c r="S8" s="74"/>
      <c r="T8" s="73" t="s">
        <v>164</v>
      </c>
      <c r="U8" s="74"/>
      <c r="V8" s="73" t="s">
        <v>165</v>
      </c>
      <c r="W8" s="74"/>
      <c r="X8" s="73" t="s">
        <v>166</v>
      </c>
      <c r="Y8" s="74"/>
      <c r="Z8" s="73" t="s">
        <v>8</v>
      </c>
      <c r="AA8" s="161"/>
    </row>
    <row r="9" ht="30.0" customHeight="1">
      <c r="A9" s="75" t="s">
        <v>167</v>
      </c>
      <c r="B9" s="76" t="s">
        <v>168</v>
      </c>
      <c r="C9" s="76" t="s">
        <v>9</v>
      </c>
      <c r="D9" s="76" t="s">
        <v>168</v>
      </c>
      <c r="E9" s="76" t="s">
        <v>9</v>
      </c>
      <c r="F9" s="76" t="s">
        <v>168</v>
      </c>
      <c r="G9" s="76" t="s">
        <v>9</v>
      </c>
      <c r="H9" s="76" t="s">
        <v>168</v>
      </c>
      <c r="I9" s="76" t="s">
        <v>9</v>
      </c>
      <c r="J9" s="76" t="s">
        <v>168</v>
      </c>
      <c r="K9" s="76" t="s">
        <v>9</v>
      </c>
      <c r="L9" s="76" t="s">
        <v>168</v>
      </c>
      <c r="M9" s="76" t="s">
        <v>9</v>
      </c>
      <c r="N9" s="76" t="s">
        <v>168</v>
      </c>
      <c r="O9" s="76" t="s">
        <v>9</v>
      </c>
      <c r="P9" s="76" t="s">
        <v>168</v>
      </c>
      <c r="Q9" s="76" t="s">
        <v>9</v>
      </c>
      <c r="R9" s="76" t="s">
        <v>168</v>
      </c>
      <c r="S9" s="76" t="s">
        <v>9</v>
      </c>
      <c r="T9" s="76" t="s">
        <v>168</v>
      </c>
      <c r="U9" s="76" t="s">
        <v>9</v>
      </c>
      <c r="V9" s="76" t="s">
        <v>168</v>
      </c>
      <c r="W9" s="76" t="s">
        <v>9</v>
      </c>
      <c r="X9" s="76" t="s">
        <v>168</v>
      </c>
      <c r="Y9" s="76" t="s">
        <v>9</v>
      </c>
      <c r="Z9" s="76" t="s">
        <v>168</v>
      </c>
      <c r="AA9" s="77" t="s">
        <v>9</v>
      </c>
    </row>
    <row r="10" ht="30.0" customHeight="1">
      <c r="A10" s="135" t="s">
        <v>207</v>
      </c>
      <c r="B10" s="80">
        <f>+'Causas 1987'!B10+'Causas 1988'!B10+'Causas 1989'!B10+'Causas 1990'!B10+'Causas 1991'!B10+'Causas 1992'!B10+'Causas 1993'!B10+'Causas 1994'!B10+'Causas 1995'!B10+'Causas 1996'!B10+'Causas 1997'!B10+'Causas 1998'!B10+'Causas 1999'!B10+'Causas 2000'!B10+'Causas 2001'!B10+'Causas 2002'!B10</f>
        <v>0</v>
      </c>
      <c r="C10" s="79">
        <v>0.0</v>
      </c>
      <c r="D10" s="80">
        <f>+'Causas 1987'!D10+'Causas 1988'!D10+'Causas 1989'!D10+'Causas 1990'!D10+'Causas 1991'!D10+'Causas 1992'!D10+'Causas 1993'!D10+'Causas 1994'!D10+'Causas 1995'!D10+'Causas 1996'!D10+'Causas 1997'!D10+'Causas 1998'!D10+'Causas 1999'!D10+'Causas 2000'!D10+'Causas 2001'!D10+'Causas 2002'!D10</f>
        <v>912.01</v>
      </c>
      <c r="E10" s="79">
        <f t="shared" ref="E10:E18" si="1">((D10/D$19*100))</f>
        <v>8.003717475</v>
      </c>
      <c r="F10" s="80">
        <f>+'Causas 1987'!F10+'Causas 1988'!F10+'Causas 1989'!F10+'Causas 1990'!F10+'Causas 1991'!F10+'Causas 1992'!F10+'Causas 1993'!F10+'Causas 1994'!F10+'Causas 1995'!F10+'Causas 1996'!F10+'Causas 1997'!F10+'Causas 1998'!F10+'Causas 1999'!F10+'Causas 2000'!F10+'Causas 2001'!F10+'Causas 2002'!F10</f>
        <v>2829.67</v>
      </c>
      <c r="G10" s="79">
        <f t="shared" ref="G10:G18" si="2">((F10/F$19*100))</f>
        <v>2.368920227</v>
      </c>
      <c r="H10" s="80">
        <f>+'Causas 1987'!H10+'Causas 1988'!H10+'Causas 1989'!H10+'Causas 1990'!H10+'Causas 1991'!H10+'Causas 1992'!H10+'Causas 1993'!H10+'Causas 1994'!H10+'Causas 1995'!H10+'Causas 1996'!H10+'Causas 1997'!H10+'Causas 1998'!H10+'Causas 1999'!H10+'Causas 2000'!H10+'Causas 2001'!H10+'Causas 2002'!H10</f>
        <v>1959.27</v>
      </c>
      <c r="I10" s="79">
        <f t="shared" ref="I10:I18" si="3">((H10/H$19*100))</f>
        <v>3.118728384</v>
      </c>
      <c r="J10" s="80">
        <f>+'Causas 1987'!J10+'Causas 1988'!J10+'Causas 1989'!J10+'Causas 1990'!J10+'Causas 1991'!J10+'Causas 1992'!J10+'Causas 1993'!J10+'Causas 1994'!J10+'Causas 1995'!J10+'Causas 1996'!J10+'Causas 1997'!J10+'Causas 1998'!J10+'Causas 1999'!J10+'Causas 2000'!J10+'Causas 2001'!J10+'Causas 2002'!J10</f>
        <v>3399.13</v>
      </c>
      <c r="K10" s="79">
        <f t="shared" ref="K10:K18" si="4">((J10/J$19*100))</f>
        <v>3.046672903</v>
      </c>
      <c r="L10" s="80">
        <f>+'Causas 1987'!L10+'Causas 1988'!L10+'Causas 1989'!L10+'Causas 1990'!L10+'Causas 1991'!L10+'Causas 1992'!L10+'Causas 1993'!L10+'Causas 1994'!L10+'Causas 1995'!L10+'Causas 1996'!L10+'Causas 1997'!L10+'Causas 1998'!L10+'Causas 1999'!L10+'Causas 2000'!L10+'Causas 2001'!L10+'Causas 2002'!L10</f>
        <v>12435.66</v>
      </c>
      <c r="M10" s="79">
        <f t="shared" ref="M10:M18" si="5">((L10/L$19*100))</f>
        <v>14.7058107</v>
      </c>
      <c r="N10" s="80">
        <f>+'Causas 1987'!N10+'Causas 1988'!N10+'Causas 1989'!N10+'Causas 1990'!N10+'Causas 1991'!N10+'Causas 1992'!N10+'Causas 1993'!N10+'Causas 1994'!N10+'Causas 1995'!N10+'Causas 1996'!N10+'Causas 1997'!N10+'Causas 1998'!N10+'Causas 1999'!N10+'Causas 2000'!N10+'Causas 2001'!N10+'Causas 2002'!N10</f>
        <v>15563.48</v>
      </c>
      <c r="O10" s="79">
        <f t="shared" ref="O10:O18" si="6">((N10/N$19*100))</f>
        <v>6.74141992</v>
      </c>
      <c r="P10" s="80">
        <f>+'Causas 1987'!P10+'Causas 1988'!P10+'Causas 1989'!P10+'Causas 1990'!P10+'Causas 1991'!P10+'Causas 1992'!P10+'Causas 1993'!P10+'Causas 1994'!P10+'Causas 1995'!P10+'Causas 1996'!P10+'Causas 1997'!P10+'Causas 1998'!P10+'Causas 1999'!P10+'Causas 2000'!P10+'Causas 2001'!P10+'Causas 2002'!P10</f>
        <v>11527.77</v>
      </c>
      <c r="Q10" s="79">
        <f t="shared" ref="Q10:Q18" si="7">((P10/P$19*100))</f>
        <v>8.826454717</v>
      </c>
      <c r="R10" s="80">
        <f>+'Causas 1987'!R10+'Causas 1988'!R10+'Causas 1989'!R10+'Causas 1990'!R10+'Causas 1991'!R10+'Causas 1992'!R10+'Causas 1993'!R10+'Causas 1994'!R10+'Causas 1995'!R10+'Causas 1996'!R10+'Causas 1997'!R10+'Causas 1998'!R10+'Causas 1999'!R10+'Causas 2000'!R10+'Causas 2001'!R10+'Causas 2002'!R10</f>
        <v>6301.38</v>
      </c>
      <c r="S10" s="79">
        <f t="shared" ref="S10:S18" si="8">((R10/R$19*100))</f>
        <v>31.57698512</v>
      </c>
      <c r="T10" s="80">
        <f>+'Causas 1987'!T10+'Causas 1988'!T10+'Causas 1989'!T10+'Causas 1990'!T10+'Causas 1991'!T10+'Causas 1992'!T10+'Causas 1993'!T10+'Causas 1994'!T10+'Causas 1995'!T10+'Causas 1996'!T10+'Causas 1997'!T10+'Causas 1998'!T10+'Causas 1999'!T10+'Causas 2000'!T10+'Causas 2001'!T10+'Causas 2002'!T10</f>
        <v>45179.2</v>
      </c>
      <c r="U10" s="79">
        <f t="shared" ref="U10:U18" si="9">((T10/T$19*100))</f>
        <v>52.89438567</v>
      </c>
      <c r="V10" s="80">
        <f>+'Causas 1987'!V10+'Causas 1988'!V10+'Causas 1989'!V10+'Causas 1990'!V10+'Causas 1991'!V10+'Causas 1992'!V10+'Causas 1993'!V10+'Causas 1994'!V10+'Causas 1995'!V10+'Causas 1996'!V10+'Causas 1997'!V10+'Causas 1998'!V10+'Causas 1999'!V10+'Causas 2000'!V10+'Causas 2001'!V10+'Causas 2002'!V10</f>
        <v>713.52</v>
      </c>
      <c r="W10" s="79">
        <f t="shared" ref="W10:W18" si="10">((V10/V$19*100))</f>
        <v>1.614533152</v>
      </c>
      <c r="X10" s="80">
        <f>+'Causas 1987'!X10+'Causas 1988'!X10+'Causas 1989'!X10+'Causas 1990'!X10+'Causas 1991'!X10+'Causas 1992'!X10+'Causas 1993'!X10+'Causas 1994'!X10+'Causas 1995'!X10+'Causas 1996'!X10+'Causas 1997'!X10+'Causas 1998'!X10+'Causas 1999'!X10+'Causas 2000'!X10+'Causas 2001'!X10+'Causas 2002'!X10</f>
        <v>38.91</v>
      </c>
      <c r="Y10" s="79">
        <f t="shared" ref="Y10:Y18" si="11">((X10/X$19*100))</f>
        <v>0.6402451064</v>
      </c>
      <c r="Z10" s="80">
        <f t="shared" ref="Z10:Z18" si="12">B10+D10+F10+H10+J10+L10+N10+P10+R10+T10+V10+X10</f>
        <v>100860</v>
      </c>
      <c r="AA10" s="81">
        <f t="shared" ref="AA10:AA18" si="13">((Z10/Z$19*100))</f>
        <v>11.12130889</v>
      </c>
    </row>
    <row r="11" ht="32.25" customHeight="1">
      <c r="A11" s="138" t="s">
        <v>208</v>
      </c>
      <c r="B11" s="84">
        <f>+'Causas 1987'!B11+'Causas 1988'!B11+'Causas 1989'!B11+'Causas 1990'!B11+'Causas 1991'!B11+'Causas 1992'!B11+'Causas 1993'!B11+'Causas 1994'!B11+'Causas 1995'!B11+'Causas 1996'!B11+'Causas 1997'!B11+'Causas 1998'!B11+'Causas 1999'!B11+'Causas 2000'!B11+'Causas 2001'!B11+'Causas 2002'!B11</f>
        <v>0</v>
      </c>
      <c r="C11" s="83">
        <v>0.0</v>
      </c>
      <c r="D11" s="162">
        <f>+'Causas 1987'!D11+'Causas 1988'!D11+'Causas 1989'!D11+'Causas 1990'!D11+'Causas 1991'!D11+'Causas 1992'!D11+'Causas 1993'!D11+'Causas 1994'!D11+'Causas 1995'!D11+'Causas 1996'!D11+'Causas 1997'!D11+'Causas 1998'!D11+'Causas 1999'!D11+'Causas 2000'!D11+'Causas 2001'!D11+'Causas 2002'!D11</f>
        <v>706.77</v>
      </c>
      <c r="E11" s="83">
        <f t="shared" si="1"/>
        <v>6.202549753</v>
      </c>
      <c r="F11" s="84">
        <f>+'Causas 1987'!F11+'Causas 1988'!F11+'Causas 1989'!F11+'Causas 1990'!F11+'Causas 1991'!F11+'Causas 1992'!F11+'Causas 1993'!F11+'Causas 1994'!F11+'Causas 1995'!F11+'Causas 1996'!F11+'Causas 1997'!F11+'Causas 1998'!F11+'Causas 1999'!F11+'Causas 2000'!F11+'Causas 2001'!F11+'Causas 2002'!F11</f>
        <v>11702.63</v>
      </c>
      <c r="G11" s="83">
        <f t="shared" si="2"/>
        <v>9.797113063</v>
      </c>
      <c r="H11" s="84">
        <f>+'Causas 1987'!H11+'Causas 1988'!H11+'Causas 1989'!H11+'Causas 1990'!H11+'Causas 1991'!H11+'Causas 1992'!H11+'Causas 1993'!H11+'Causas 1994'!H11+'Causas 1995'!H11+'Causas 1996'!H11+'Causas 1997'!H11+'Causas 1998'!H11+'Causas 1999'!H11+'Causas 2000'!H11+'Causas 2001'!H11+'Causas 2002'!H11</f>
        <v>10696.08</v>
      </c>
      <c r="I11" s="83">
        <f t="shared" si="3"/>
        <v>17.02581486</v>
      </c>
      <c r="J11" s="84">
        <f>+'Causas 1987'!J11+'Causas 1988'!J11+'Causas 1989'!J11+'Causas 1990'!J11+'Causas 1991'!J11+'Causas 1992'!J11+'Causas 1993'!J11+'Causas 1994'!J11+'Causas 1995'!J11+'Causas 1996'!J11+'Causas 1997'!J11+'Causas 1998'!J11+'Causas 1999'!J11+'Causas 2000'!J11+'Causas 2001'!J11+'Causas 2002'!J11</f>
        <v>11528.88</v>
      </c>
      <c r="K11" s="83">
        <f t="shared" si="4"/>
        <v>10.333446</v>
      </c>
      <c r="L11" s="84">
        <f>+'Causas 1987'!L11+'Causas 1988'!L11+'Causas 1989'!L11+'Causas 1990'!L11+'Causas 1991'!L11+'Causas 1992'!L11+'Causas 1993'!L11+'Causas 1994'!L11+'Causas 1995'!L11+'Causas 1996'!L11+'Causas 1997'!L11+'Causas 1998'!L11+'Causas 1999'!L11+'Causas 2000'!L11+'Causas 2001'!L11+'Causas 2002'!L11</f>
        <v>15152.82</v>
      </c>
      <c r="M11" s="83">
        <f t="shared" si="5"/>
        <v>17.91899284</v>
      </c>
      <c r="N11" s="84">
        <f>+'Causas 1987'!N11+'Causas 1988'!N11+'Causas 1989'!N11+'Causas 1990'!N11+'Causas 1991'!N11+'Causas 1992'!N11+'Causas 1993'!N11+'Causas 1994'!N11+'Causas 1995'!N11+'Causas 1996'!N11+'Causas 1997'!N11+'Causas 1998'!N11+'Causas 1999'!N11+'Causas 2000'!N11+'Causas 2001'!N11+'Causas 2002'!N11</f>
        <v>12156.01</v>
      </c>
      <c r="O11" s="83">
        <f t="shared" si="6"/>
        <v>5.265452711</v>
      </c>
      <c r="P11" s="84">
        <f>+'Causas 1987'!P11+'Causas 1988'!P11+'Causas 1989'!P11+'Causas 1990'!P11+'Causas 1991'!P11+'Causas 1992'!P11+'Causas 1993'!P11+'Causas 1994'!P11+'Causas 1995'!P11+'Causas 1996'!P11+'Causas 1997'!P11+'Causas 1998'!P11+'Causas 1999'!P11+'Causas 2000'!P11+'Causas 2001'!P11+'Causas 2002'!P11</f>
        <v>13198.05</v>
      </c>
      <c r="Q11" s="83">
        <f t="shared" si="7"/>
        <v>10.10533613</v>
      </c>
      <c r="R11" s="84">
        <f>+'Causas 1987'!R11+'Causas 1988'!R11+'Causas 1989'!R11+'Causas 1990'!R11+'Causas 1991'!R11+'Causas 1992'!R11+'Causas 1993'!R11+'Causas 1994'!R11+'Causas 1995'!R11+'Causas 1996'!R11+'Causas 1997'!R11+'Causas 1998'!R11+'Causas 1999'!R11+'Causas 2000'!R11+'Causas 2001'!R11+'Causas 2002'!R11</f>
        <v>4213.8</v>
      </c>
      <c r="S11" s="83">
        <f t="shared" si="8"/>
        <v>21.11586667</v>
      </c>
      <c r="T11" s="84">
        <f>+'Causas 1987'!T11+'Causas 1988'!T11+'Causas 1989'!T11+'Causas 1990'!T11+'Causas 1991'!T11+'Causas 1992'!T11+'Causas 1993'!T11+'Causas 1994'!T11+'Causas 1995'!T11+'Causas 1996'!T11+'Causas 1997'!T11+'Causas 1998'!T11+'Causas 1999'!T11+'Causas 2000'!T11+'Causas 2001'!T11+'Causas 2002'!T11</f>
        <v>3495.02</v>
      </c>
      <c r="U11" s="83">
        <f t="shared" si="9"/>
        <v>4.091859436</v>
      </c>
      <c r="V11" s="84">
        <f>+'Causas 1987'!V11+'Causas 1988'!V11+'Causas 1989'!V11+'Causas 1990'!V11+'Causas 1991'!V11+'Causas 1992'!V11+'Causas 1993'!V11+'Causas 1994'!V11+'Causas 1995'!V11+'Causas 1996'!V11+'Causas 1997'!V11+'Causas 1998'!V11+'Causas 1999'!V11+'Causas 2000'!V11+'Causas 2001'!V11+'Causas 2002'!V11</f>
        <v>21881.45</v>
      </c>
      <c r="W11" s="83">
        <f t="shared" si="10"/>
        <v>49.51273466</v>
      </c>
      <c r="X11" s="84">
        <f>+'Causas 1987'!X11+'Causas 1988'!X11+'Causas 1989'!X11+'Causas 1990'!X11+'Causas 1991'!X11+'Causas 1992'!X11+'Causas 1993'!X11+'Causas 1994'!X11+'Causas 1995'!X11+'Causas 1996'!X11+'Causas 1997'!X11+'Causas 1998'!X11+'Causas 1999'!X11+'Causas 2000'!X11+'Causas 2001'!X11+'Causas 2002'!X11</f>
        <v>355.76</v>
      </c>
      <c r="Y11" s="83">
        <f t="shared" si="11"/>
        <v>5.853857596</v>
      </c>
      <c r="Z11" s="84">
        <f t="shared" si="12"/>
        <v>105087.27</v>
      </c>
      <c r="AA11" s="85">
        <f t="shared" si="13"/>
        <v>11.58742802</v>
      </c>
    </row>
    <row r="12" ht="32.25" customHeight="1">
      <c r="A12" s="138" t="s">
        <v>209</v>
      </c>
      <c r="B12" s="84">
        <f>+'Causas 1987'!B12+'Causas 1988'!B12+'Causas 1989'!B12+'Causas 1990'!B12+'Causas 1991'!B12+'Causas 1992'!B12+'Causas 1993'!B12+'Causas 1994'!B12+'Causas 1995'!B12+'Causas 1996'!B12+'Causas 1997'!B12+'Causas 1998'!B12+'Causas 1999'!B12+'Causas 2000'!B12+'Causas 2001'!B12+'Causas 2002'!B12</f>
        <v>0</v>
      </c>
      <c r="C12" s="83">
        <v>0.0</v>
      </c>
      <c r="D12" s="84">
        <f>+'Causas 1987'!D12+'Causas 1988'!D12+'Causas 1989'!D12+'Causas 1990'!D12+'Causas 1991'!D12+'Causas 1992'!D12+'Causas 1993'!D12+'Causas 1994'!D12+'Causas 1995'!D12+'Causas 1996'!D12+'Causas 1997'!D12+'Causas 1998'!D12+'Causas 1999'!D12+'Causas 2000'!D12+'Causas 2001'!D12+'Causas 2002'!D12</f>
        <v>116.27</v>
      </c>
      <c r="E12" s="83">
        <f t="shared" si="1"/>
        <v>1.02037503</v>
      </c>
      <c r="F12" s="84">
        <f>+'Causas 1987'!F12+'Causas 1988'!F12+'Causas 1989'!F12+'Causas 1990'!F12+'Causas 1991'!F12+'Causas 1992'!F12+'Causas 1993'!F12+'Causas 1994'!F12+'Causas 1995'!F12+'Causas 1996'!F12+'Causas 1997'!F12+'Causas 1998'!F12+'Causas 1999'!F12+'Causas 2000'!F12+'Causas 2001'!F12+'Causas 2002'!F12</f>
        <v>1645.2</v>
      </c>
      <c r="G12" s="83">
        <f t="shared" si="2"/>
        <v>1.37731522</v>
      </c>
      <c r="H12" s="84">
        <f>+'Causas 1987'!H12+'Causas 1988'!H12+'Causas 1989'!H12+'Causas 1990'!H12+'Causas 1991'!H12+'Causas 1992'!H12+'Causas 1993'!H12+'Causas 1994'!H12+'Causas 1995'!H12+'Causas 1996'!H12+'Causas 1997'!H12+'Causas 1998'!H12+'Causas 1999'!H12+'Causas 2000'!H12+'Causas 2001'!H12+'Causas 2002'!H12</f>
        <v>1352.49</v>
      </c>
      <c r="I12" s="83">
        <f t="shared" si="3"/>
        <v>2.152867625</v>
      </c>
      <c r="J12" s="84">
        <f>+'Causas 1987'!J12+'Causas 1988'!J12+'Causas 1989'!J12+'Causas 1990'!J12+'Causas 1991'!J12+'Causas 1992'!J12+'Causas 1993'!J12+'Causas 1994'!J12+'Causas 1995'!J12+'Causas 1996'!J12+'Causas 1997'!J12+'Causas 1998'!J12+'Causas 1999'!J12+'Causas 2000'!J12+'Causas 2001'!J12+'Causas 2002'!J12</f>
        <v>33659.3</v>
      </c>
      <c r="K12" s="83">
        <f t="shared" si="4"/>
        <v>30.16915424</v>
      </c>
      <c r="L12" s="84">
        <f>+'Causas 1987'!L12+'Causas 1988'!L12+'Causas 1989'!L12+'Causas 1990'!L12+'Causas 1991'!L12+'Causas 1992'!L12+'Causas 1993'!L12+'Causas 1994'!L12+'Causas 1995'!L12+'Causas 1996'!L12+'Causas 1997'!L12+'Causas 1998'!L12+'Causas 1999'!L12+'Causas 2000'!L12+'Causas 2001'!L12+'Causas 2002'!L12</f>
        <v>3620.48</v>
      </c>
      <c r="M12" s="83">
        <f t="shared" si="5"/>
        <v>4.281404729</v>
      </c>
      <c r="N12" s="84">
        <f>+'Causas 1987'!N12+'Causas 1988'!N12+'Causas 1989'!N12+'Causas 1990'!N12+'Causas 1991'!N12+'Causas 1992'!N12+'Causas 1993'!N12+'Causas 1994'!N12+'Causas 1995'!N12+'Causas 1996'!N12+'Causas 1997'!N12+'Causas 1998'!N12+'Causas 1999'!N12+'Causas 2000'!N12+'Causas 2001'!N12+'Causas 2002'!N12</f>
        <v>2918.78</v>
      </c>
      <c r="O12" s="83">
        <f t="shared" si="6"/>
        <v>1.264288041</v>
      </c>
      <c r="P12" s="84">
        <f>+'Causas 1987'!P12+'Causas 1988'!P12+'Causas 1989'!P12+'Causas 1990'!P12+'Causas 1991'!P12+'Causas 1992'!P12+'Causas 1993'!P12+'Causas 1994'!P12+'Causas 1995'!P12+'Causas 1996'!P12+'Causas 1997'!P12+'Causas 1998'!P12+'Causas 1999'!P12+'Causas 2000'!P12+'Causas 2001'!P12+'Causas 2002'!P12</f>
        <v>1929.41</v>
      </c>
      <c r="Q12" s="83">
        <f t="shared" si="7"/>
        <v>1.477289189</v>
      </c>
      <c r="R12" s="84">
        <f>+'Causas 1987'!R12+'Causas 1988'!R12+'Causas 1989'!R12+'Causas 1990'!R12+'Causas 1991'!R12+'Causas 1992'!R12+'Causas 1993'!R12+'Causas 1994'!R12+'Causas 1995'!R12+'Causas 1996'!R12+'Causas 1997'!R12+'Causas 1998'!R12+'Causas 1999'!R12+'Causas 2000'!R12+'Causas 2001'!R12+'Causas 2002'!R12</f>
        <v>49.37</v>
      </c>
      <c r="S12" s="83">
        <f t="shared" si="8"/>
        <v>0.2473991023</v>
      </c>
      <c r="T12" s="84">
        <f>+'Causas 1987'!T12+'Causas 1988'!T12+'Causas 1989'!T12+'Causas 1990'!T12+'Causas 1991'!T12+'Causas 1992'!T12+'Causas 1993'!T12+'Causas 1994'!T12+'Causas 1995'!T12+'Causas 1996'!T12+'Causas 1997'!T12+'Causas 1998'!T12+'Causas 1999'!T12+'Causas 2000'!T12+'Causas 2001'!T12+'Causas 2002'!T12</f>
        <v>431.93</v>
      </c>
      <c r="U12" s="83">
        <f t="shared" si="9"/>
        <v>0.5056900521</v>
      </c>
      <c r="V12" s="84">
        <f>+'Causas 1987'!V12+'Causas 1988'!V12+'Causas 1989'!V12+'Causas 1990'!V12+'Causas 1991'!V12+'Causas 1992'!V12+'Causas 1993'!V12+'Causas 1994'!V12+'Causas 1995'!V12+'Causas 1996'!V12+'Causas 1997'!V12+'Causas 1998'!V12+'Causas 1999'!V12+'Causas 2000'!V12+'Causas 2001'!V12+'Causas 2002'!V12</f>
        <v>131.32</v>
      </c>
      <c r="W12" s="83">
        <f t="shared" si="10"/>
        <v>0.2971472327</v>
      </c>
      <c r="X12" s="84">
        <f>+'Causas 1987'!X12+'Causas 1988'!X12+'Causas 1989'!X12+'Causas 1990'!X12+'Causas 1991'!X12+'Causas 1992'!X12+'Causas 1993'!X12+'Causas 1994'!X12+'Causas 1995'!X12+'Causas 1996'!X12+'Causas 1997'!X12+'Causas 1998'!X12+'Causas 1999'!X12+'Causas 2000'!X12+'Causas 2001'!X12+'Causas 2002'!X12</f>
        <v>1808.44</v>
      </c>
      <c r="Y12" s="83">
        <f t="shared" si="11"/>
        <v>29.75699975</v>
      </c>
      <c r="Z12" s="84">
        <f t="shared" si="12"/>
        <v>47662.99</v>
      </c>
      <c r="AA12" s="85">
        <f t="shared" si="13"/>
        <v>5.255550609</v>
      </c>
    </row>
    <row r="13" ht="39.0" customHeight="1">
      <c r="A13" s="138" t="s">
        <v>210</v>
      </c>
      <c r="B13" s="84">
        <f>+'Causas 1987'!B13+'Causas 1988'!B13+'Causas 1989'!B13+'Causas 1990'!B13+'Causas 1991'!B13+'Causas 1992'!B13+'Causas 1993'!B13+'Causas 1994'!B13+'Causas 1995'!B13+'Causas 1996'!B13+'Causas 1997'!B13+'Causas 1998'!B13+'Causas 1999'!B13+'Causas 2000'!B13+'Causas 2001'!B13+'Causas 2002'!B13</f>
        <v>0</v>
      </c>
      <c r="C13" s="83">
        <v>0.0</v>
      </c>
      <c r="D13" s="84">
        <f>+'Causas 1987'!D13+'Causas 1988'!D13+'Causas 1989'!D13+'Causas 1990'!D13+'Causas 1991'!D13+'Causas 1992'!D13+'Causas 1993'!D13+'Causas 1994'!D13+'Causas 1995'!D13+'Causas 1996'!D13+'Causas 1997'!D13+'Causas 1998'!D13+'Causas 1999'!D13+'Causas 2000'!D13+'Causas 2001'!D13+'Causas 2002'!D13</f>
        <v>17.09</v>
      </c>
      <c r="E13" s="83">
        <f t="shared" si="1"/>
        <v>0.1499802981</v>
      </c>
      <c r="F13" s="84">
        <f>+'Causas 1987'!F13+'Causas 1988'!F13+'Causas 1989'!F13+'Causas 1990'!F13+'Causas 1991'!F13+'Causas 1992'!F13+'Causas 1993'!F13+'Causas 1994'!F13+'Causas 1995'!F13+'Causas 1996'!F13+'Causas 1997'!F13+'Causas 1998'!F13+'Causas 1999'!F13+'Causas 2000'!F13+'Causas 2001'!F13+'Causas 2002'!F13</f>
        <v>8625.87</v>
      </c>
      <c r="G13" s="83">
        <f t="shared" si="2"/>
        <v>7.221336029</v>
      </c>
      <c r="H13" s="84">
        <f>+'Causas 1987'!H13+'Causas 1988'!H13+'Causas 1989'!H13+'Causas 1990'!H13+'Causas 1991'!H13+'Causas 1992'!H13+'Causas 1993'!H13+'Causas 1994'!H13+'Causas 1995'!H13+'Causas 1996'!H13+'Causas 1997'!H13+'Causas 1998'!H13+'Causas 1999'!H13+'Causas 2000'!H13+'Causas 2001'!H13+'Causas 2002'!H13</f>
        <v>755.2</v>
      </c>
      <c r="I13" s="83">
        <f t="shared" si="3"/>
        <v>1.202112866</v>
      </c>
      <c r="J13" s="84">
        <f>+'Causas 1987'!J13+'Causas 1988'!J13+'Causas 1989'!J13+'Causas 1990'!J13+'Causas 1991'!J13+'Causas 1992'!J13+'Causas 1993'!J13+'Causas 1994'!J13+'Causas 1995'!J13+'Causas 1996'!J13+'Causas 1997'!J13+'Causas 1998'!J13+'Causas 1999'!J13+'Causas 2000'!J13+'Causas 2001'!J13+'Causas 2002'!J13</f>
        <v>6981.24</v>
      </c>
      <c r="K13" s="83">
        <f t="shared" si="4"/>
        <v>6.25735254</v>
      </c>
      <c r="L13" s="84">
        <f>+'Causas 1987'!L13+'Causas 1988'!L13+'Causas 1989'!L13+'Causas 1990'!L13+'Causas 1991'!L13+'Causas 1992'!L13+'Causas 1993'!L13+'Causas 1994'!L13+'Causas 1995'!L13+'Causas 1996'!L13+'Causas 1997'!L13+'Causas 1998'!L13+'Causas 1999'!L13+'Causas 2000'!L13+'Causas 2001'!L13+'Causas 2002'!L13</f>
        <v>1957.98</v>
      </c>
      <c r="M13" s="83">
        <f t="shared" si="5"/>
        <v>2.315412551</v>
      </c>
      <c r="N13" s="84">
        <f>+'Causas 1987'!N13+'Causas 1988'!N13+'Causas 1989'!N13+'Causas 1990'!N13+'Causas 1991'!N13+'Causas 1992'!N13+'Causas 1993'!N13+'Causas 1994'!N13+'Causas 1995'!N13+'Causas 1996'!N13+'Causas 1997'!N13+'Causas 1998'!N13+'Causas 1999'!N13+'Causas 2000'!N13+'Causas 2001'!N13+'Causas 2002'!N13</f>
        <v>2598.87</v>
      </c>
      <c r="O13" s="83">
        <f t="shared" si="6"/>
        <v>1.125716998</v>
      </c>
      <c r="P13" s="84">
        <f>+'Causas 1987'!P13+'Causas 1988'!P13+'Causas 1989'!P13+'Causas 1990'!P13+'Causas 1991'!P13+'Causas 1992'!P13+'Causas 1993'!P13+'Causas 1994'!P13+'Causas 1995'!P13+'Causas 1996'!P13+'Causas 1997'!P13+'Causas 1998'!P13+'Causas 1999'!P13+'Causas 2000'!P13+'Causas 2001'!P13+'Causas 2002'!P13</f>
        <v>509.1</v>
      </c>
      <c r="Q13" s="83">
        <f t="shared" si="7"/>
        <v>0.3898020256</v>
      </c>
      <c r="R13" s="84">
        <f>+'Causas 1987'!R13+'Causas 1988'!R13+'Causas 1989'!R13+'Causas 1990'!R13+'Causas 1991'!R13+'Causas 1992'!R13+'Causas 1993'!R13+'Causas 1994'!R13+'Causas 1995'!R13+'Causas 1996'!R13+'Causas 1997'!R13+'Causas 1998'!R13+'Causas 1999'!R13+'Causas 2000'!R13+'Causas 2001'!R13+'Causas 2002'!R13</f>
        <v>41.95</v>
      </c>
      <c r="S13" s="83">
        <f t="shared" si="8"/>
        <v>0.2102165757</v>
      </c>
      <c r="T13" s="84">
        <f>+'Causas 1987'!T13+'Causas 1988'!T13+'Causas 1989'!T13+'Causas 1990'!T13+'Causas 1991'!T13+'Causas 1992'!T13+'Causas 1993'!T13+'Causas 1994'!T13+'Causas 1995'!T13+'Causas 1996'!T13+'Causas 1997'!T13+'Causas 1998'!T13+'Causas 1999'!T13+'Causas 2000'!T13+'Causas 2001'!T13+'Causas 2002'!T13</f>
        <v>291.63</v>
      </c>
      <c r="U13" s="83">
        <f t="shared" si="9"/>
        <v>0.3414312271</v>
      </c>
      <c r="V13" s="84">
        <f>+'Causas 1987'!V13+'Causas 1988'!V13+'Causas 1989'!V13+'Causas 1990'!V13+'Causas 1991'!V13+'Causas 1992'!V13+'Causas 1993'!V13+'Causas 1994'!V13+'Causas 1995'!V13+'Causas 1996'!V13+'Causas 1997'!V13+'Causas 1998'!V13+'Causas 1999'!V13+'Causas 2000'!V13+'Causas 2001'!V13+'Causas 2002'!V13</f>
        <v>25.69</v>
      </c>
      <c r="W13" s="83">
        <f t="shared" si="10"/>
        <v>0.05813061535</v>
      </c>
      <c r="X13" s="84">
        <f>+'Causas 1987'!X13+'Causas 1988'!X13+'Causas 1989'!X13+'Causas 1990'!X13+'Causas 1991'!X13+'Causas 1992'!X13+'Causas 1993'!X13+'Causas 1994'!X13+'Causas 1995'!X13+'Causas 1996'!X13+'Causas 1997'!X13+'Causas 1998'!X13+'Causas 1999'!X13+'Causas 2000'!X13+'Causas 2001'!X13+'Causas 2002'!X13</f>
        <v>1.13</v>
      </c>
      <c r="Y13" s="83">
        <f t="shared" si="11"/>
        <v>0.01859359985</v>
      </c>
      <c r="Z13" s="84">
        <f t="shared" si="12"/>
        <v>21805.75</v>
      </c>
      <c r="AA13" s="85">
        <f t="shared" si="13"/>
        <v>2.404406914</v>
      </c>
    </row>
    <row r="14" ht="35.25" customHeight="1">
      <c r="A14" s="138" t="s">
        <v>211</v>
      </c>
      <c r="B14" s="84">
        <f>+'Causas 1987'!B14+'Causas 1988'!B14+'Causas 1989'!B14+'Causas 1990'!B14+'Causas 1991'!B14+'Causas 1992'!B14+'Causas 1993'!B14+'Causas 1994'!B14+'Causas 1995'!B14+'Causas 1996'!B14+'Causas 1997'!B14+'Causas 1998'!B14+'Causas 1999'!B14+'Causas 2000'!B14+'Causas 2001'!B14+'Causas 2002'!B14</f>
        <v>0</v>
      </c>
      <c r="C14" s="83">
        <v>0.0</v>
      </c>
      <c r="D14" s="84">
        <f>+'Causas 1987'!D14+'Causas 1988'!D14+'Causas 1989'!D14+'Causas 1990'!D14+'Causas 1991'!D14+'Causas 1992'!D14+'Causas 1993'!D14+'Causas 1994'!D14+'Causas 1995'!D14+'Causas 1996'!D14+'Causas 1997'!D14+'Causas 1998'!D14+'Causas 1999'!D14+'Causas 2000'!D14+'Causas 2001'!D14+'Causas 2002'!D14</f>
        <v>430.9</v>
      </c>
      <c r="E14" s="83">
        <f t="shared" si="1"/>
        <v>3.781539523</v>
      </c>
      <c r="F14" s="84">
        <f>+'Causas 1987'!F14+'Causas 1988'!F14+'Causas 1989'!F14+'Causas 1990'!F14+'Causas 1991'!F14+'Causas 1992'!F14+'Causas 1993'!F14+'Causas 1994'!F14+'Causas 1995'!F14+'Causas 1996'!F14+'Causas 1997'!F14+'Causas 1998'!F14+'Causas 1999'!F14+'Causas 2000'!F14+'Causas 2001'!F14+'Causas 2002'!F14</f>
        <v>28503.25</v>
      </c>
      <c r="G14" s="83">
        <f t="shared" si="2"/>
        <v>23.86212013</v>
      </c>
      <c r="H14" s="84">
        <f>+'Causas 1987'!H14+'Causas 1988'!H14+'Causas 1989'!H14+'Causas 1990'!H14+'Causas 1991'!H14+'Causas 1992'!H14+'Causas 1993'!H14+'Causas 1994'!H14+'Causas 1995'!H14+'Causas 1996'!H14+'Causas 1997'!H14+'Causas 1998'!H14+'Causas 1999'!H14+'Causas 2000'!H14+'Causas 2001'!H14+'Causas 2002'!H14</f>
        <v>30455.86</v>
      </c>
      <c r="I14" s="83">
        <f t="shared" si="3"/>
        <v>48.47905344</v>
      </c>
      <c r="J14" s="84">
        <f>+'Causas 1987'!J14+'Causas 1988'!J14+'Causas 1989'!J14+'Causas 1990'!J14+'Causas 1991'!J14+'Causas 1992'!J14+'Causas 1993'!J14+'Causas 1994'!J14+'Causas 1995'!J14+'Causas 1996'!J14+'Causas 1997'!J14+'Causas 1998'!J14+'Causas 1999'!J14+'Causas 2000'!J14+'Causas 2001'!J14+'Causas 2002'!J14</f>
        <v>20585.06</v>
      </c>
      <c r="K14" s="83">
        <f t="shared" si="4"/>
        <v>18.45058721</v>
      </c>
      <c r="L14" s="84">
        <f>+'Causas 1987'!L14+'Causas 1988'!L14+'Causas 1989'!L14+'Causas 1990'!L14+'Causas 1991'!L14+'Causas 1992'!L14+'Causas 1993'!L14+'Causas 1994'!L14+'Causas 1995'!L14+'Causas 1996'!L14+'Causas 1997'!L14+'Causas 1998'!L14+'Causas 1999'!L14+'Causas 2000'!L14+'Causas 2001'!L14+'Causas 2002'!L14</f>
        <v>20299.37</v>
      </c>
      <c r="M14" s="83">
        <f t="shared" si="5"/>
        <v>24.00505423</v>
      </c>
      <c r="N14" s="84">
        <f>+'Causas 1987'!N14+'Causas 1988'!N14+'Causas 1989'!N14+'Causas 1990'!N14+'Causas 1991'!N14+'Causas 1992'!N14+'Causas 1993'!N14+'Causas 1994'!N14+'Causas 1995'!N14+'Causas 1996'!N14+'Causas 1997'!N14+'Causas 1998'!N14+'Causas 1999'!N14+'Causas 2000'!N14+'Causas 2001'!N14+'Causas 2002'!N14</f>
        <v>35013.29</v>
      </c>
      <c r="O14" s="83">
        <f t="shared" si="6"/>
        <v>15.16622829</v>
      </c>
      <c r="P14" s="84">
        <f>+'Causas 1987'!P14+'Causas 1988'!P14+'Causas 1989'!P14+'Causas 1990'!P14+'Causas 1991'!P14+'Causas 1992'!P14+'Causas 1993'!P14+'Causas 1994'!P14+'Causas 1995'!P14+'Causas 1996'!P14+'Causas 1997'!P14+'Causas 1998'!P14+'Causas 1999'!P14+'Causas 2000'!P14+'Causas 2001'!P14+'Causas 2002'!P14</f>
        <v>17196.12</v>
      </c>
      <c r="Q14" s="83">
        <f t="shared" si="7"/>
        <v>13.1665339</v>
      </c>
      <c r="R14" s="84">
        <f>+'Causas 1987'!R14+'Causas 1988'!R14+'Causas 1989'!R14+'Causas 1990'!R14+'Causas 1991'!R14+'Causas 1992'!R14+'Causas 1993'!R14+'Causas 1994'!R14+'Causas 1995'!R14+'Causas 1996'!R14+'Causas 1997'!R14+'Causas 1998'!R14+'Causas 1999'!R14+'Causas 2000'!R14+'Causas 2001'!R14+'Causas 2002'!R14</f>
        <v>1410.75</v>
      </c>
      <c r="S14" s="83">
        <f t="shared" si="8"/>
        <v>7.069440623</v>
      </c>
      <c r="T14" s="84">
        <f>+'Causas 1987'!T14+'Causas 1988'!T14+'Causas 1989'!T14+'Causas 1990'!T14+'Causas 1991'!T14+'Causas 1992'!T14+'Causas 1993'!T14+'Causas 1994'!T14+'Causas 1995'!T14+'Causas 1996'!T14+'Causas 1997'!T14+'Causas 1998'!T14+'Causas 1999'!T14+'Causas 2000'!T14+'Causas 2001'!T14+'Causas 2002'!T14</f>
        <v>1528.65</v>
      </c>
      <c r="U14" s="83">
        <f t="shared" si="9"/>
        <v>1.789695317</v>
      </c>
      <c r="V14" s="84">
        <f>+'Causas 1987'!V14+'Causas 1988'!V14+'Causas 1989'!V14+'Causas 1990'!V14+'Causas 1991'!V14+'Causas 1992'!V14+'Causas 1993'!V14+'Causas 1994'!V14+'Causas 1995'!V14+'Causas 1996'!V14+'Causas 1997'!V14+'Causas 1998'!V14+'Causas 1999'!V14+'Causas 2000'!V14+'Causas 2001'!V14+'Causas 2002'!V14</f>
        <v>2403.65</v>
      </c>
      <c r="W14" s="83">
        <f t="shared" si="10"/>
        <v>5.438912168</v>
      </c>
      <c r="X14" s="84">
        <f>+'Causas 1987'!X14+'Causas 1988'!X14+'Causas 1989'!X14+'Causas 1990'!X14+'Causas 1991'!X14+'Causas 1992'!X14+'Causas 1993'!X14+'Causas 1994'!X14+'Causas 1995'!X14+'Causas 1996'!X14+'Causas 1997'!X14+'Causas 1998'!X14+'Causas 1999'!X14+'Causas 2000'!X14+'Causas 2001'!X14+'Causas 2002'!X14</f>
        <v>474.19</v>
      </c>
      <c r="Y14" s="83">
        <f t="shared" si="11"/>
        <v>7.802565588</v>
      </c>
      <c r="Z14" s="84">
        <f t="shared" si="12"/>
        <v>158301.09</v>
      </c>
      <c r="AA14" s="85">
        <f t="shared" si="13"/>
        <v>17.45503985</v>
      </c>
    </row>
    <row r="15" ht="33.75" customHeight="1">
      <c r="A15" s="138" t="s">
        <v>212</v>
      </c>
      <c r="B15" s="84">
        <f>+'Causas 1987'!B15+'Causas 1988'!B15+'Causas 1989'!B15+'Causas 1990'!B15+'Causas 1991'!B15+'Causas 1992'!B15+'Causas 1993'!B15+'Causas 1994'!B15+'Causas 1995'!B15+'Causas 1996'!B15+'Causas 1997'!B15+'Causas 1998'!B15+'Causas 1999'!B15+'Causas 2000'!B15+'Causas 2001'!B15+'Causas 2002'!B15</f>
        <v>0</v>
      </c>
      <c r="C15" s="83">
        <v>0.0</v>
      </c>
      <c r="D15" s="84">
        <f>+'Causas 1987'!D15+'Causas 1988'!D15+'Causas 1989'!D15+'Causas 1990'!D15+'Causas 1991'!D15+'Causas 1992'!D15+'Causas 1993'!D15+'Causas 1994'!D15+'Causas 1995'!D15+'Causas 1996'!D15+'Causas 1997'!D15+'Causas 1998'!D15+'Causas 1999'!D15+'Causas 2000'!D15+'Causas 2001'!D15+'Causas 2002'!D15</f>
        <v>358.85</v>
      </c>
      <c r="E15" s="83">
        <f t="shared" si="1"/>
        <v>3.149235223</v>
      </c>
      <c r="F15" s="84">
        <f>+'Causas 1987'!F15+'Causas 1988'!F15+'Causas 1989'!F15+'Causas 1990'!F15+'Causas 1991'!F15+'Causas 1992'!F15+'Causas 1993'!F15+'Causas 1994'!F15+'Causas 1995'!F15+'Causas 1996'!F15+'Causas 1997'!F15+'Causas 1998'!F15+'Causas 1999'!F15+'Causas 2000'!F15+'Causas 2001'!F15+'Causas 2002'!F15</f>
        <v>7898.43</v>
      </c>
      <c r="G15" s="83">
        <f t="shared" si="2"/>
        <v>6.612343698</v>
      </c>
      <c r="H15" s="84">
        <f>+'Causas 1987'!H15+'Causas 1988'!H15+'Causas 1989'!H15+'Causas 1990'!H15+'Causas 1991'!H15+'Causas 1992'!H15+'Causas 1993'!H15+'Causas 1994'!H15+'Causas 1995'!H15+'Causas 1996'!H15+'Causas 1997'!H15+'Causas 1998'!H15+'Causas 1999'!H15+'Causas 2000'!H15+'Causas 2001'!H15+'Causas 2002'!H15</f>
        <v>1570.78</v>
      </c>
      <c r="I15" s="83">
        <f t="shared" si="3"/>
        <v>2.500337458</v>
      </c>
      <c r="J15" s="84">
        <f>+'Causas 1987'!J15+'Causas 1988'!J15+'Causas 1989'!J15+'Causas 1990'!J15+'Causas 1991'!J15+'Causas 1992'!J15+'Causas 1993'!J15+'Causas 1994'!J15+'Causas 1995'!J15+'Causas 1996'!J15+'Causas 1997'!J15+'Causas 1998'!J15+'Causas 1999'!J15+'Causas 2000'!J15+'Causas 2001'!J15+'Causas 2002'!J15</f>
        <v>5324.13</v>
      </c>
      <c r="K15" s="83">
        <f t="shared" si="4"/>
        <v>4.772068913</v>
      </c>
      <c r="L15" s="84">
        <f>+'Causas 1987'!L15+'Causas 1988'!L15+'Causas 1989'!L15+'Causas 1990'!L15+'Causas 1991'!L15+'Causas 1992'!L15+'Causas 1993'!L15+'Causas 1994'!L15+'Causas 1995'!L15+'Causas 1996'!L15+'Causas 1997'!L15+'Causas 1998'!L15+'Causas 1999'!L15+'Causas 2000'!L15+'Causas 2001'!L15+'Causas 2002'!L15</f>
        <v>3766.02</v>
      </c>
      <c r="M15" s="83">
        <f t="shared" si="5"/>
        <v>4.453513302</v>
      </c>
      <c r="N15" s="84">
        <f>+'Causas 1987'!N15+'Causas 1988'!N15+'Causas 1989'!N15+'Causas 1990'!N15+'Causas 1991'!N15+'Causas 1992'!N15+'Causas 1993'!N15+'Causas 1994'!N15+'Causas 1995'!N15+'Causas 1996'!N15+'Causas 1997'!N15+'Causas 1998'!N15+'Causas 1999'!N15+'Causas 2000'!N15+'Causas 2001'!N15+'Causas 2002'!N15</f>
        <v>1834.85</v>
      </c>
      <c r="O15" s="83">
        <f t="shared" si="6"/>
        <v>0.794776897</v>
      </c>
      <c r="P15" s="84">
        <f>+'Causas 1987'!P15+'Causas 1988'!P15+'Causas 1989'!P15+'Causas 1990'!P15+'Causas 1991'!P15+'Causas 1992'!P15+'Causas 1993'!P15+'Causas 1994'!P15+'Causas 1995'!P15+'Causas 1996'!P15+'Causas 1997'!P15+'Causas 1998'!P15+'Causas 1999'!P15+'Causas 2000'!P15+'Causas 2001'!P15+'Causas 2002'!P15</f>
        <v>1149.48</v>
      </c>
      <c r="Q15" s="83">
        <f t="shared" si="7"/>
        <v>0.8801210614</v>
      </c>
      <c r="R15" s="84">
        <f>+'Causas 1987'!R15+'Causas 1988'!R15+'Causas 1989'!R15+'Causas 1990'!R15+'Causas 1991'!R15+'Causas 1992'!R15+'Causas 1993'!R15+'Causas 1994'!R15+'Causas 1995'!R15+'Causas 1996'!R15+'Causas 1997'!R15+'Causas 1998'!R15+'Causas 1999'!R15+'Causas 2000'!R15+'Causas 2001'!R15+'Causas 2002'!R15</f>
        <v>480.46</v>
      </c>
      <c r="S15" s="83">
        <f t="shared" si="8"/>
        <v>2.407643765</v>
      </c>
      <c r="T15" s="84">
        <f>+'Causas 1987'!T15+'Causas 1988'!T15+'Causas 1989'!T15+'Causas 1990'!T15+'Causas 1991'!T15+'Causas 1992'!T15+'Causas 1993'!T15+'Causas 1994'!T15+'Causas 1995'!T15+'Causas 1996'!T15+'Causas 1997'!T15+'Causas 1998'!T15+'Causas 1999'!T15+'Causas 2000'!T15+'Causas 2001'!T15+'Causas 2002'!T15</f>
        <v>142.84</v>
      </c>
      <c r="U15" s="83">
        <f t="shared" si="9"/>
        <v>0.1672325771</v>
      </c>
      <c r="V15" s="84">
        <f>+'Causas 1987'!V15+'Causas 1988'!V15+'Causas 1989'!V15+'Causas 1990'!V15+'Causas 1991'!V15+'Causas 1992'!V15+'Causas 1993'!V15+'Causas 1994'!V15+'Causas 1995'!V15+'Causas 1996'!V15+'Causas 1997'!V15+'Causas 1998'!V15+'Causas 1999'!V15+'Causas 2000'!V15+'Causas 2001'!V15+'Causas 2002'!V15</f>
        <v>117.62</v>
      </c>
      <c r="W15" s="83">
        <f t="shared" si="10"/>
        <v>0.2661472549</v>
      </c>
      <c r="X15" s="84">
        <f>+'Causas 1987'!X15+'Causas 1988'!X15+'Causas 1989'!X15+'Causas 1990'!X15+'Causas 1991'!X15+'Causas 1992'!X15+'Causas 1993'!X15+'Causas 1994'!X15+'Causas 1995'!X15+'Causas 1996'!X15+'Causas 1997'!X15+'Causas 1998'!X15+'Causas 1999'!X15+'Causas 2000'!X15+'Causas 2001'!X15+'Causas 2002'!X15</f>
        <v>457.31</v>
      </c>
      <c r="Y15" s="83">
        <f t="shared" si="11"/>
        <v>7.524813406</v>
      </c>
      <c r="Z15" s="84">
        <f t="shared" si="12"/>
        <v>23100.77</v>
      </c>
      <c r="AA15" s="85">
        <f t="shared" si="13"/>
        <v>2.54720205</v>
      </c>
    </row>
    <row r="16" ht="30.75" customHeight="1">
      <c r="A16" s="138" t="s">
        <v>213</v>
      </c>
      <c r="B16" s="84">
        <f>+'Causas 1987'!B16+'Causas 1988'!B16+'Causas 1989'!B16+'Causas 1990'!B16+'Causas 1991'!B16+'Causas 1992'!B16+'Causas 1993'!B16+'Causas 1994'!B16+'Causas 1995'!B16+'Causas 1996'!B16+'Causas 1997'!B16+'Causas 1998'!B16+'Causas 1999'!B16+'Causas 2000'!B16+'Causas 2001'!B16+'Causas 2002'!B16</f>
        <v>0</v>
      </c>
      <c r="C16" s="83">
        <v>0.0</v>
      </c>
      <c r="D16" s="84">
        <f>+'Causas 1987'!D16+'Causas 1988'!D16+'Causas 1989'!D16+'Causas 1990'!D16+'Causas 1991'!D16+'Causas 1992'!D16+'Causas 1993'!D16+'Causas 1994'!D16+'Causas 1995'!D16+'Causas 1996'!D16+'Causas 1997'!D16+'Causas 1998'!D16+'Causas 1999'!D16+'Causas 2000'!D16+'Causas 2001'!D16+'Causas 2002'!D16</f>
        <v>2737.99</v>
      </c>
      <c r="E16" s="83">
        <f t="shared" si="1"/>
        <v>24.02835321</v>
      </c>
      <c r="F16" s="84">
        <f>+'Causas 1987'!F16+'Causas 1988'!F16+'Causas 1989'!F16+'Causas 1990'!F16+'Causas 1991'!F16+'Causas 1992'!F16+'Causas 1993'!F16+'Causas 1994'!F16+'Causas 1995'!F16+'Causas 1996'!F16+'Causas 1997'!F16+'Causas 1998'!F16+'Causas 1999'!F16+'Causas 2000'!F16+'Causas 2001'!F16+'Causas 2002'!F16</f>
        <v>44241.98</v>
      </c>
      <c r="G16" s="83">
        <f t="shared" si="2"/>
        <v>37.03814272</v>
      </c>
      <c r="H16" s="84">
        <f>+'Causas 1987'!H16+'Causas 1988'!H16+'Causas 1989'!H16+'Causas 1990'!H16+'Causas 1991'!H16+'Causas 1992'!H16+'Causas 1993'!H16+'Causas 1994'!H16+'Causas 1995'!H16+'Causas 1996'!H16+'Causas 1997'!H16+'Causas 1998'!H16+'Causas 1999'!H16+'Causas 2000'!H16+'Causas 2001'!H16+'Causas 2002'!H16</f>
        <v>10895.49</v>
      </c>
      <c r="I16" s="83">
        <f t="shared" si="3"/>
        <v>17.34323188</v>
      </c>
      <c r="J16" s="84">
        <f>+'Causas 1987'!J16+'Causas 1988'!J16+'Causas 1989'!J16+'Causas 1990'!J16+'Causas 1991'!J16+'Causas 1992'!J16+'Causas 1993'!J16+'Causas 1994'!J16+'Causas 1995'!J16+'Causas 1996'!J16+'Causas 1997'!J16+'Causas 1998'!J16+'Causas 1999'!J16+'Causas 2000'!J16+'Causas 2001'!J16+'Causas 2002'!J16</f>
        <v>28680.31</v>
      </c>
      <c r="K16" s="83">
        <f t="shared" si="4"/>
        <v>25.70643763</v>
      </c>
      <c r="L16" s="84">
        <f>+'Causas 1987'!L16+'Causas 1988'!L16+'Causas 1989'!L16+'Causas 1990'!L16+'Causas 1991'!L16+'Causas 1992'!L16+'Causas 1993'!L16+'Causas 1994'!L16+'Causas 1995'!L16+'Causas 1996'!L16+'Causas 1997'!L16+'Causas 1998'!L16+'Causas 1999'!L16+'Causas 2000'!L16+'Causas 2001'!L16+'Causas 2002'!L16</f>
        <v>17600.88</v>
      </c>
      <c r="M16" s="83">
        <f t="shared" si="5"/>
        <v>20.81395033</v>
      </c>
      <c r="N16" s="84">
        <f>+'Causas 1987'!N16+'Causas 1988'!N16+'Causas 1989'!N16+'Causas 1990'!N16+'Causas 1991'!N16+'Causas 1992'!N16+'Causas 1993'!N16+'Causas 1994'!N16+'Causas 1995'!N16+'Causas 1996'!N16+'Causas 1997'!N16+'Causas 1998'!N16+'Causas 1999'!N16+'Causas 2000'!N16+'Causas 2001'!N16+'Causas 2002'!N16</f>
        <v>83550.82</v>
      </c>
      <c r="O16" s="83">
        <f t="shared" si="6"/>
        <v>36.19056678</v>
      </c>
      <c r="P16" s="84">
        <f>+'Causas 1987'!P16+'Causas 1988'!P16+'Causas 1989'!P16+'Causas 1990'!P16+'Causas 1991'!P16+'Causas 1992'!P16+'Causas 1993'!P16+'Causas 1994'!P16+'Causas 1995'!P16+'Causas 1996'!P16+'Causas 1997'!P16+'Causas 1998'!P16+'Causas 1999'!P16+'Causas 2000'!P16+'Causas 2001'!P16+'Causas 2002'!P16</f>
        <v>24305.7</v>
      </c>
      <c r="Q16" s="83">
        <f t="shared" si="7"/>
        <v>18.61011804</v>
      </c>
      <c r="R16" s="84">
        <f>+'Causas 1987'!R16+'Causas 1988'!R16+'Causas 1989'!R16+'Causas 1990'!R16+'Causas 1991'!R16+'Causas 1992'!R16+'Causas 1993'!R16+'Causas 1994'!R16+'Causas 1995'!R16+'Causas 1996'!R16+'Causas 1997'!R16+'Causas 1998'!R16+'Causas 1999'!R16+'Causas 2000'!R16+'Causas 2001'!R16+'Causas 2002'!R16</f>
        <v>2384.72</v>
      </c>
      <c r="S16" s="83">
        <f t="shared" si="8"/>
        <v>11.9501233</v>
      </c>
      <c r="T16" s="84">
        <f>+'Causas 1987'!T16+'Causas 1988'!T16+'Causas 1989'!T16+'Causas 1990'!T16+'Causas 1991'!T16+'Causas 1992'!T16+'Causas 1993'!T16+'Causas 1994'!T16+'Causas 1995'!T16+'Causas 1996'!T16+'Causas 1997'!T16+'Causas 1998'!T16+'Causas 1999'!T16+'Causas 2000'!T16+'Causas 2001'!T16+'Causas 2002'!T16</f>
        <v>26026.51</v>
      </c>
      <c r="U16" s="83">
        <f t="shared" si="9"/>
        <v>30.47101891</v>
      </c>
      <c r="V16" s="84">
        <f>+'Causas 1987'!V16+'Causas 1988'!V16+'Causas 1989'!V16+'Causas 1990'!V16+'Causas 1991'!V16+'Causas 1992'!V16+'Causas 1993'!V16+'Causas 1994'!V16+'Causas 1995'!V16+'Causas 1996'!V16+'Causas 1997'!V16+'Causas 1998'!V16+'Causas 1999'!V16+'Causas 2000'!V16+'Causas 2001'!V16+'Causas 2002'!V16</f>
        <v>440.04</v>
      </c>
      <c r="W16" s="83">
        <f t="shared" si="10"/>
        <v>0.9957102366</v>
      </c>
      <c r="X16" s="84">
        <f>+'Causas 1987'!X16+'Causas 1988'!X16+'Causas 1989'!X16+'Causas 1990'!X16+'Causas 1991'!X16+'Causas 1992'!X16+'Causas 1993'!X16+'Causas 1994'!X16+'Causas 1995'!X16+'Causas 1996'!X16+'Causas 1997'!X16+'Causas 1998'!X16+'Causas 1999'!X16+'Causas 2000'!X16+'Causas 2001'!X16+'Causas 2002'!X16</f>
        <v>7.28</v>
      </c>
      <c r="Y16" s="83">
        <f t="shared" si="11"/>
        <v>0.1197888557</v>
      </c>
      <c r="Z16" s="84">
        <f t="shared" si="12"/>
        <v>240871.72</v>
      </c>
      <c r="AA16" s="85">
        <f t="shared" si="13"/>
        <v>26.55967481</v>
      </c>
    </row>
    <row r="17" ht="30.0" customHeight="1">
      <c r="A17" s="138" t="s">
        <v>214</v>
      </c>
      <c r="B17" s="84">
        <f>+'Causas 1987'!B17+'Causas 1988'!B17+'Causas 1989'!B17+'Causas 1990'!B17+'Causas 1991'!B17+'Causas 1992'!B17+'Causas 1993'!B17+'Causas 1994'!B17+'Causas 1995'!B17+'Causas 1996'!B17+'Causas 1997'!B17+'Causas 1998'!B17+'Causas 1999'!B17+'Causas 2000'!B17+'Causas 2001'!B17+'Causas 2002'!B17</f>
        <v>0</v>
      </c>
      <c r="C17" s="83">
        <v>0.0</v>
      </c>
      <c r="D17" s="84">
        <f>+'Causas 1987'!D17+'Causas 1988'!D17+'Causas 1989'!D17+'Causas 1990'!D17+'Causas 1991'!D17+'Causas 1992'!D17+'Causas 1993'!D17+'Causas 1994'!D17+'Causas 1995'!D17+'Causas 1996'!D17+'Causas 1997'!D17+'Causas 1998'!D17+'Causas 1999'!D17+'Causas 2000'!D17+'Causas 2001'!D17+'Causas 2002'!D17</f>
        <v>0.65</v>
      </c>
      <c r="E17" s="83">
        <f t="shared" si="1"/>
        <v>0.005704341355</v>
      </c>
      <c r="F17" s="84">
        <f>+'Causas 1987'!F17+'Causas 1988'!F17+'Causas 1989'!F17+'Causas 1990'!F17+'Causas 1991'!F17+'Causas 1992'!F17+'Causas 1993'!F17+'Causas 1994'!F17+'Causas 1995'!F17+'Causas 1996'!F17+'Causas 1997'!F17+'Causas 1998'!F17+'Causas 1999'!F17+'Causas 2000'!F17+'Causas 2001'!F17+'Causas 2002'!F17</f>
        <v>3271.23</v>
      </c>
      <c r="G17" s="83">
        <f t="shared" si="2"/>
        <v>2.738581854</v>
      </c>
      <c r="H17" s="84">
        <f>+'Causas 1987'!H17+'Causas 1988'!H17+'Causas 1989'!H17+'Causas 1990'!H17+'Causas 1991'!H17+'Causas 1992'!H17+'Causas 1993'!H17+'Causas 1994'!H17+'Causas 1995'!H17+'Causas 1996'!H17+'Causas 1997'!H17+'Causas 1998'!H17+'Causas 1999'!H17+'Causas 2000'!H17+'Causas 2001'!H17+'Causas 2002'!H17</f>
        <v>206.11</v>
      </c>
      <c r="I17" s="83">
        <f t="shared" si="3"/>
        <v>0.3280819423</v>
      </c>
      <c r="J17" s="84">
        <f>+'Causas 1987'!J17+'Causas 1988'!J17+'Causas 1989'!J17+'Causas 1990'!J17+'Causas 1991'!J17+'Causas 1992'!J17+'Causas 1993'!J17+'Causas 1994'!J17+'Causas 1995'!J17+'Causas 1996'!J17+'Causas 1997'!J17+'Causas 1998'!J17+'Causas 1999'!J17+'Causas 2000'!J17+'Causas 2001'!J17+'Causas 2002'!J17</f>
        <v>1406.48</v>
      </c>
      <c r="K17" s="83">
        <f t="shared" si="4"/>
        <v>1.260641548</v>
      </c>
      <c r="L17" s="84">
        <f>+'Causas 1987'!L17+'Causas 1988'!L17+'Causas 1989'!L17+'Causas 1990'!L17+'Causas 1991'!L17+'Causas 1992'!L17+'Causas 1993'!L17+'Causas 1994'!L17+'Causas 1995'!L17+'Causas 1996'!L17+'Causas 1997'!L17+'Causas 1998'!L17+'Causas 1999'!L17+'Causas 2000'!L17+'Causas 2001'!L17+'Causas 2002'!L17</f>
        <v>8303.84</v>
      </c>
      <c r="M17" s="83">
        <f t="shared" si="5"/>
        <v>9.819719995</v>
      </c>
      <c r="N17" s="84">
        <f>+'Causas 1987'!N17+'Causas 1988'!N17+'Causas 1989'!N17+'Causas 1990'!N17+'Causas 1991'!N17+'Causas 1992'!N17+'Causas 1993'!N17+'Causas 1994'!N17+'Causas 1995'!N17+'Causas 1996'!N17+'Causas 1997'!N17+'Causas 1998'!N17+'Causas 1999'!N17+'Causas 2000'!N17+'Causas 2001'!N17+'Causas 2002'!N17</f>
        <v>27776.86</v>
      </c>
      <c r="O17" s="83">
        <f t="shared" si="6"/>
        <v>12.03172281</v>
      </c>
      <c r="P17" s="84">
        <f>+'Causas 1987'!P17+'Causas 1988'!P17+'Causas 1989'!P17+'Causas 1990'!P17+'Causas 1991'!P17+'Causas 1992'!P17+'Causas 1993'!P17+'Causas 1994'!P17+'Causas 1995'!P17+'Causas 1996'!P17+'Causas 1997'!P17+'Causas 1998'!P17+'Causas 1999'!P17+'Causas 2000'!P17+'Causas 2001'!P17+'Causas 2002'!P17</f>
        <v>30692.79</v>
      </c>
      <c r="Q17" s="83">
        <f t="shared" si="7"/>
        <v>23.50051407</v>
      </c>
      <c r="R17" s="84">
        <f>+'Causas 1987'!R17+'Causas 1988'!R17+'Causas 1989'!R17+'Causas 1990'!R17+'Causas 1991'!R17+'Causas 1992'!R17+'Causas 1993'!R17+'Causas 1994'!R17+'Causas 1995'!R17+'Causas 1996'!R17+'Causas 1997'!R17+'Causas 1998'!R17+'Causas 1999'!R17+'Causas 2000'!R17+'Causas 2001'!R17+'Causas 2002'!R17</f>
        <v>502.26</v>
      </c>
      <c r="S17" s="83">
        <f t="shared" si="8"/>
        <v>2.516886229</v>
      </c>
      <c r="T17" s="84">
        <f>+'Causas 1987'!T17+'Causas 1988'!T17+'Causas 1989'!T17+'Causas 1990'!T17+'Causas 1991'!T17+'Causas 1992'!T17+'Causas 1993'!T17+'Causas 1994'!T17+'Causas 1995'!T17+'Causas 1996'!T17+'Causas 1997'!T17+'Causas 1998'!T17+'Causas 1999'!T17+'Causas 2000'!T17+'Causas 2001'!T17+'Causas 2002'!T17</f>
        <v>82.81</v>
      </c>
      <c r="U17" s="83">
        <f t="shared" si="9"/>
        <v>0.09695134216</v>
      </c>
      <c r="V17" s="84">
        <f>+'Causas 1987'!V17+'Causas 1988'!V17+'Causas 1989'!V17+'Causas 1990'!V17+'Causas 1991'!V17+'Causas 1992'!V17+'Causas 1993'!V17+'Causas 1994'!V17+'Causas 1995'!V17+'Causas 1996'!V17+'Causas 1997'!V17+'Causas 1998'!V17+'Causas 1999'!V17+'Causas 2000'!V17+'Causas 2001'!V17+'Causas 2002'!V17</f>
        <v>46.17</v>
      </c>
      <c r="W17" s="83">
        <f t="shared" si="10"/>
        <v>0.104472188</v>
      </c>
      <c r="X17" s="84">
        <f>+'Causas 1987'!X17+'Causas 1988'!X17+'Causas 1989'!X17+'Causas 1990'!X17+'Causas 1991'!X17+'Causas 1992'!X17+'Causas 1993'!X17+'Causas 1994'!X17+'Causas 1995'!X17+'Causas 1996'!X17+'Causas 1997'!X17+'Causas 1998'!X17+'Causas 1999'!X17+'Causas 2000'!X17+'Causas 2001'!X17+'Causas 2002'!X17</f>
        <v>602.84</v>
      </c>
      <c r="Y17" s="83">
        <f t="shared" si="11"/>
        <v>9.919438704</v>
      </c>
      <c r="Z17" s="84">
        <f t="shared" si="12"/>
        <v>72892.04</v>
      </c>
      <c r="AA17" s="85">
        <f t="shared" si="13"/>
        <v>8.037427053</v>
      </c>
    </row>
    <row r="18" ht="30.0" customHeight="1">
      <c r="A18" s="141" t="s">
        <v>215</v>
      </c>
      <c r="B18" s="88">
        <f>+'Causas 1987'!B18+'Causas 1988'!B18+'Causas 1989'!B18+'Causas 1990'!B18+'Causas 1991'!B18+'Causas 1992'!B18+'Causas 1993'!B18+'Causas 1994'!B18+'Causas 1995'!B18+'Causas 1996'!B18+'Causas 1997'!B18+'Causas 1998'!B18+'Causas 1999'!B18+'Causas 2000'!B18+'Causas 2001'!B18+'Causas 2002'!B18</f>
        <v>0</v>
      </c>
      <c r="C18" s="87">
        <v>0.0</v>
      </c>
      <c r="D18" s="88">
        <f>+'Causas 1987'!D18+'Causas 1988'!D18+'Causas 1989'!D18+'Causas 1990'!D18+'Causas 1991'!D18+'Causas 1992'!D18+'Causas 1993'!D18+'Causas 1994'!D18+'Causas 1995'!D18+'Causas 1996'!D18+'Causas 1997'!D18+'Causas 1998'!D18+'Causas 1999'!D18+'Causas 2000'!D18+'Causas 2001'!D18+'Causas 2002'!D18</f>
        <v>6114.3</v>
      </c>
      <c r="E18" s="87">
        <f t="shared" si="1"/>
        <v>53.65854515</v>
      </c>
      <c r="F18" s="88">
        <f>+'Causas 1987'!F18+'Causas 1988'!F18+'Causas 1989'!F18+'Causas 1990'!F18+'Causas 1991'!F18+'Causas 1992'!F18+'Causas 1993'!F18+'Causas 1994'!F18+'Causas 1995'!F18+'Causas 1996'!F18+'Causas 1997'!F18+'Causas 1998'!F18+'Causas 1999'!F18+'Causas 2000'!F18+'Causas 2001'!F18+'Causas 2002'!F18</f>
        <v>10731.52</v>
      </c>
      <c r="G18" s="87">
        <f t="shared" si="2"/>
        <v>8.984127053</v>
      </c>
      <c r="H18" s="88">
        <f>+'Causas 1987'!H18+'Causas 1988'!H18+'Causas 1989'!H18+'Causas 1990'!H18+'Causas 1991'!H18+'Causas 1992'!H18+'Causas 1993'!H18+'Causas 1994'!H18+'Causas 1995'!H18+'Causas 1996'!H18+'Causas 1997'!H18+'Causas 1998'!H18+'Causas 1999'!H18+'Causas 2000'!H18+'Causas 2001'!H18+'Causas 2002'!H18</f>
        <v>4931.44</v>
      </c>
      <c r="I18" s="87">
        <f t="shared" si="3"/>
        <v>7.849771548</v>
      </c>
      <c r="J18" s="88">
        <f>+'Causas 1987'!J18+'Causas 1988'!J18+'Causas 1989'!J18+'Causas 1990'!J18+'Causas 1991'!J18+'Causas 1992'!J18+'Causas 1993'!J18+'Causas 1994'!J18+'Causas 1995'!J18+'Causas 1996'!J18+'Causas 1997'!J18+'Causas 1998'!J18+'Causas 1999'!J18+'Causas 2000'!J18+'Causas 2001'!J18+'Causas 2002'!J18</f>
        <v>4.06</v>
      </c>
      <c r="K18" s="87">
        <f t="shared" si="4"/>
        <v>0.003639017039</v>
      </c>
      <c r="L18" s="88">
        <f>+'Causas 1987'!L18+'Causas 1988'!L18+'Causas 1989'!L18+'Causas 1990'!L18+'Causas 1991'!L18+'Causas 1992'!L18+'Causas 1993'!L18+'Causas 1994'!L18+'Causas 1995'!L18+'Causas 1996'!L18+'Causas 1997'!L18+'Causas 1998'!L18+'Causas 1999'!L18+'Causas 2000'!L18+'Causas 2001'!L18+'Causas 2002'!L18</f>
        <v>1425.85</v>
      </c>
      <c r="M18" s="87">
        <f t="shared" si="5"/>
        <v>1.686141322</v>
      </c>
      <c r="N18" s="88">
        <f>+'Causas 1987'!N18+'Causas 1988'!N18+'Causas 1989'!N18+'Causas 1990'!N18+'Causas 1991'!N18+'Causas 1992'!N18+'Causas 1993'!N18+'Causas 1994'!N18+'Causas 1995'!N18+'Causas 1996'!N18+'Causas 1997'!N18+'Causas 1998'!N18+'Causas 1999'!N18+'Causas 2000'!N18+'Causas 2001'!N18+'Causas 2002'!N18</f>
        <v>49450.57</v>
      </c>
      <c r="O18" s="87">
        <f t="shared" si="6"/>
        <v>21.41982755</v>
      </c>
      <c r="P18" s="88">
        <f>+'Causas 1987'!P18+'Causas 1988'!P18+'Causas 1989'!P18+'Causas 1990'!P18+'Causas 1991'!P18+'Causas 1992'!P18+'Causas 1993'!P18+'Causas 1994'!P18+'Causas 1995'!P18+'Causas 1996'!P18+'Causas 1997'!P18+'Causas 1998'!P18+'Causas 1999'!P18+'Causas 2000'!P18+'Causas 2001'!P18+'Causas 2002'!P18</f>
        <v>30096.34</v>
      </c>
      <c r="Q18" s="87">
        <f t="shared" si="7"/>
        <v>23.04383087</v>
      </c>
      <c r="R18" s="88">
        <f>+'Causas 1987'!R18+'Causas 1988'!R18+'Causas 1989'!R18+'Causas 1990'!R18+'Causas 1991'!R18+'Causas 1992'!R18+'Causas 1993'!R18+'Causas 1994'!R18+'Causas 1995'!R18+'Causas 1996'!R18+'Causas 1997'!R18+'Causas 1998'!R18+'Causas 1999'!R18+'Causas 2000'!R18+'Causas 2001'!R18+'Causas 2002'!R18</f>
        <v>4570.92</v>
      </c>
      <c r="S18" s="87">
        <f t="shared" si="8"/>
        <v>22.90543862</v>
      </c>
      <c r="T18" s="88">
        <f>+'Causas 1987'!T18+'Causas 1988'!T18+'Causas 1989'!T18+'Causas 1990'!T18+'Causas 1991'!T18+'Causas 1992'!T18+'Causas 1993'!T18+'Causas 1994'!T18+'Causas 1995'!T18+'Causas 1996'!T18+'Causas 1997'!T18+'Causas 1998'!T18+'Causas 1999'!T18+'Causas 2000'!T18+'Causas 2001'!T18+'Causas 2002'!T18</f>
        <v>8235.39</v>
      </c>
      <c r="U18" s="87">
        <f t="shared" si="9"/>
        <v>9.641735463</v>
      </c>
      <c r="V18" s="88">
        <f>+'Causas 1987'!V18+'Causas 1988'!V18+'Causas 1989'!V18+'Causas 1990'!V18+'Causas 1991'!V18+'Causas 1992'!V18+'Causas 1993'!V18+'Causas 1994'!V18+'Causas 1995'!V18+'Causas 1996'!V18+'Causas 1997'!V18+'Causas 1998'!V18+'Causas 1999'!V18+'Causas 2000'!V18+'Causas 2001'!V18+'Causas 2002'!V18</f>
        <v>18434.12</v>
      </c>
      <c r="W18" s="87">
        <f t="shared" si="10"/>
        <v>41.7122125</v>
      </c>
      <c r="X18" s="88">
        <f>+'Causas 1987'!X18+'Causas 1988'!X18+'Causas 1989'!X18+'Causas 1990'!X18+'Causas 1991'!X18+'Causas 1992'!X18+'Causas 1993'!X18+'Causas 1994'!X18+'Causas 1995'!X18+'Causas 1996'!X18+'Causas 1997'!X18+'Causas 1998'!X18+'Causas 1999'!X18+'Causas 2000'!X18+'Causas 2001'!X18+'Causas 2002'!X18</f>
        <v>2331.5</v>
      </c>
      <c r="Y18" s="87">
        <f t="shared" si="11"/>
        <v>38.36369739</v>
      </c>
      <c r="Z18" s="88">
        <f t="shared" si="12"/>
        <v>136326.01</v>
      </c>
      <c r="AA18" s="89">
        <f t="shared" si="13"/>
        <v>15.0319618</v>
      </c>
    </row>
    <row r="19" ht="30.0" customHeight="1">
      <c r="A19" s="144" t="s">
        <v>169</v>
      </c>
      <c r="B19" s="163">
        <f>SUM(B10:B18)</f>
        <v>0</v>
      </c>
      <c r="C19" s="144">
        <v>0.0</v>
      </c>
      <c r="D19" s="163">
        <f t="shared" ref="D19:AA19" si="14">SUM(D10:D18)</f>
        <v>11394.83</v>
      </c>
      <c r="E19" s="164">
        <f t="shared" si="14"/>
        <v>100</v>
      </c>
      <c r="F19" s="163">
        <f t="shared" si="14"/>
        <v>119449.78</v>
      </c>
      <c r="G19" s="164">
        <f t="shared" si="14"/>
        <v>100</v>
      </c>
      <c r="H19" s="163">
        <f t="shared" si="14"/>
        <v>62822.72</v>
      </c>
      <c r="I19" s="164">
        <f t="shared" si="14"/>
        <v>100</v>
      </c>
      <c r="J19" s="163">
        <f t="shared" si="14"/>
        <v>111568.59</v>
      </c>
      <c r="K19" s="164">
        <f t="shared" si="14"/>
        <v>100</v>
      </c>
      <c r="L19" s="163">
        <f t="shared" si="14"/>
        <v>84562.9</v>
      </c>
      <c r="M19" s="164">
        <f t="shared" si="14"/>
        <v>100</v>
      </c>
      <c r="N19" s="163">
        <f t="shared" si="14"/>
        <v>230863.53</v>
      </c>
      <c r="O19" s="164">
        <f t="shared" si="14"/>
        <v>100</v>
      </c>
      <c r="P19" s="163">
        <f t="shared" si="14"/>
        <v>130604.76</v>
      </c>
      <c r="Q19" s="164">
        <f t="shared" si="14"/>
        <v>100</v>
      </c>
      <c r="R19" s="163">
        <f t="shared" si="14"/>
        <v>19955.61</v>
      </c>
      <c r="S19" s="164">
        <f t="shared" si="14"/>
        <v>100</v>
      </c>
      <c r="T19" s="163">
        <f t="shared" si="14"/>
        <v>85413.98</v>
      </c>
      <c r="U19" s="164">
        <f t="shared" si="14"/>
        <v>100</v>
      </c>
      <c r="V19" s="163">
        <f t="shared" si="14"/>
        <v>44193.58</v>
      </c>
      <c r="W19" s="164">
        <f t="shared" si="14"/>
        <v>100</v>
      </c>
      <c r="X19" s="163">
        <f t="shared" si="14"/>
        <v>6077.36</v>
      </c>
      <c r="Y19" s="164">
        <f t="shared" si="14"/>
        <v>100</v>
      </c>
      <c r="Z19" s="163">
        <f t="shared" si="14"/>
        <v>906907.64</v>
      </c>
      <c r="AA19" s="165">
        <f t="shared" si="14"/>
        <v>100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6">
    <mergeCell ref="J8:K8"/>
    <mergeCell ref="L8:M8"/>
    <mergeCell ref="N8:O8"/>
    <mergeCell ref="P8:Q8"/>
    <mergeCell ref="R8:S8"/>
    <mergeCell ref="T8:U8"/>
    <mergeCell ref="V8:W8"/>
    <mergeCell ref="X8:Y8"/>
    <mergeCell ref="A4:Z4"/>
    <mergeCell ref="A5:Z5"/>
    <mergeCell ref="B7:AA7"/>
    <mergeCell ref="B8:C8"/>
    <mergeCell ref="D8:E8"/>
    <mergeCell ref="F8:G8"/>
    <mergeCell ref="H8:I8"/>
    <mergeCell ref="Z8:AA8"/>
  </mergeCells>
  <printOptions/>
  <pageMargins bottom="0.75" footer="0.0" header="0.0" left="0.7" right="0.7" top="0.75"/>
  <pageSetup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5.88"/>
    <col customWidth="1" min="3" max="3" width="6.38"/>
    <col customWidth="1" min="4" max="4" width="8.25"/>
    <col customWidth="1" min="5" max="5" width="6.38"/>
    <col customWidth="1" min="6" max="6" width="7.38"/>
    <col customWidth="1" min="7" max="7" width="6.38"/>
    <col customWidth="1" min="8" max="8" width="5.88"/>
    <col customWidth="1" min="9" max="9" width="6.38"/>
    <col customWidth="1" min="10" max="10" width="7.25"/>
    <col customWidth="1" min="11" max="11" width="6.38"/>
    <col customWidth="1" min="12" max="12" width="5.88"/>
    <col customWidth="1" min="13" max="13" width="6.38"/>
    <col customWidth="1" min="14" max="14" width="8.75"/>
    <col customWidth="1" min="15" max="15" width="6.38"/>
    <col customWidth="1" min="16" max="16" width="8.75"/>
    <col customWidth="1" min="17" max="17" width="6.38"/>
    <col customWidth="1" min="18" max="18" width="7.75"/>
    <col customWidth="1" min="19" max="19" width="6.38"/>
    <col customWidth="1" min="20" max="20" width="8.75"/>
    <col customWidth="1" min="21" max="21" width="6.38"/>
    <col customWidth="1" min="22" max="22" width="5.88"/>
    <col customWidth="1" min="23" max="23" width="6.38"/>
    <col customWidth="1" min="24" max="24" width="5.88"/>
    <col customWidth="1" min="25" max="25" width="6.38"/>
    <col customWidth="1" min="26" max="26" width="8.75"/>
    <col customWidth="1" min="27" max="27" width="6.38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258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>
        <v>0.0</v>
      </c>
      <c r="C10" s="173">
        <v>0.0</v>
      </c>
      <c r="D10" s="16">
        <v>0.0</v>
      </c>
      <c r="E10" s="173">
        <f t="shared" ref="E10:E19" si="1">((D10/D$19*100))</f>
        <v>0</v>
      </c>
      <c r="F10" s="16">
        <v>41.5</v>
      </c>
      <c r="G10" s="173">
        <f t="shared" ref="G10:G19" si="2">((F10/F$19*100))</f>
        <v>0.7969841352</v>
      </c>
      <c r="H10" s="152">
        <f>SUM(H30:H38)</f>
        <v>0</v>
      </c>
      <c r="I10" s="173">
        <f t="shared" ref="I10:I19" si="3">((H10/H$19*100))</f>
        <v>0</v>
      </c>
      <c r="J10" s="16">
        <v>74.95</v>
      </c>
      <c r="K10" s="173">
        <f t="shared" ref="K10:K19" si="4">((J10/J$19*100))</f>
        <v>2.1345857</v>
      </c>
      <c r="L10" s="16">
        <v>1223.65</v>
      </c>
      <c r="M10" s="173">
        <f t="shared" ref="M10:M19" si="5">((L10/L$19*100))</f>
        <v>41.96445719</v>
      </c>
      <c r="N10" s="136">
        <v>2676.34</v>
      </c>
      <c r="O10" s="173">
        <f t="shared" ref="O10:O19" si="6">((N10/N$19*100))</f>
        <v>8.056414225</v>
      </c>
      <c r="P10" s="152">
        <f>SUM(P30:P38)</f>
        <v>101.66</v>
      </c>
      <c r="Q10" s="173">
        <f t="shared" ref="Q10:Q19" si="7">((P10/P$19*100))</f>
        <v>0.3000244954</v>
      </c>
      <c r="R10" s="152">
        <f>SUM(R30:R38)</f>
        <v>101.51</v>
      </c>
      <c r="S10" s="173">
        <f t="shared" ref="S10:S19" si="8">((R10/R$19*100))</f>
        <v>3.972807539</v>
      </c>
      <c r="T10" s="152">
        <f>SUM(T30:T38)</f>
        <v>931.91</v>
      </c>
      <c r="U10" s="173">
        <f t="shared" ref="U10:U19" si="9">((T10/T$19*100))</f>
        <v>22.24447415</v>
      </c>
      <c r="V10" s="152">
        <f>SUM(V30:V38)</f>
        <v>0</v>
      </c>
      <c r="W10" s="173">
        <f t="shared" ref="W10:W19" si="10">((V10/V$19*100))</f>
        <v>0</v>
      </c>
      <c r="X10" s="152">
        <f>SUM(X30:X38)</f>
        <v>1.02</v>
      </c>
      <c r="Y10" s="173">
        <f t="shared" ref="Y10:Y19" si="11">((X10/X$19*100))</f>
        <v>0.7226354942</v>
      </c>
      <c r="Z10" s="136">
        <f t="shared" ref="Z10:Z18" si="12">SUM(B10+D10+F10+H10+J10+L10+N10+P10+T10+V10+X10+R10)</f>
        <v>5152.54</v>
      </c>
      <c r="AA10" s="173">
        <f t="shared" ref="AA10:AA19" si="13">((Z10/Z$19*100))</f>
        <v>5.721458361</v>
      </c>
    </row>
    <row r="11" ht="24.75" customHeight="1">
      <c r="A11" s="22" t="s">
        <v>262</v>
      </c>
      <c r="B11" s="22">
        <v>0.0</v>
      </c>
      <c r="C11" s="174">
        <v>0.0</v>
      </c>
      <c r="D11" s="22">
        <v>275.0</v>
      </c>
      <c r="E11" s="174">
        <f t="shared" si="1"/>
        <v>11.83269007</v>
      </c>
      <c r="F11" s="22">
        <v>1276.74</v>
      </c>
      <c r="G11" s="174">
        <f t="shared" si="2"/>
        <v>24.51907289</v>
      </c>
      <c r="H11" s="150">
        <f>SUM(H39:H46)</f>
        <v>476.22</v>
      </c>
      <c r="I11" s="174">
        <f t="shared" si="3"/>
        <v>27.13751681</v>
      </c>
      <c r="J11" s="22">
        <v>261.81</v>
      </c>
      <c r="K11" s="174">
        <f t="shared" si="4"/>
        <v>7.456382682</v>
      </c>
      <c r="L11" s="22">
        <v>85.66</v>
      </c>
      <c r="M11" s="174">
        <f t="shared" si="5"/>
        <v>2.937666328</v>
      </c>
      <c r="N11" s="139">
        <v>1061.83</v>
      </c>
      <c r="O11" s="174">
        <f t="shared" si="6"/>
        <v>3.196358578</v>
      </c>
      <c r="P11" s="150">
        <f>SUM(P39:P46)</f>
        <v>606.27</v>
      </c>
      <c r="Q11" s="174">
        <f t="shared" si="7"/>
        <v>1.789256845</v>
      </c>
      <c r="R11" s="150">
        <f>SUM(R39:R46)</f>
        <v>1969.06</v>
      </c>
      <c r="S11" s="174">
        <f t="shared" si="8"/>
        <v>77.06330818</v>
      </c>
      <c r="T11" s="150">
        <f>SUM(T39:T46)</f>
        <v>84.97</v>
      </c>
      <c r="U11" s="174">
        <f t="shared" si="9"/>
        <v>2.028214064</v>
      </c>
      <c r="V11" s="150">
        <f>SUM(V39:V46)</f>
        <v>123.83</v>
      </c>
      <c r="W11" s="174">
        <f t="shared" si="10"/>
        <v>35.0128651</v>
      </c>
      <c r="X11" s="150">
        <f>SUM(X39:X46)</f>
        <v>4.65</v>
      </c>
      <c r="Y11" s="174">
        <f t="shared" si="11"/>
        <v>3.294367694</v>
      </c>
      <c r="Z11" s="139">
        <f t="shared" si="12"/>
        <v>6226.04</v>
      </c>
      <c r="AA11" s="174">
        <f t="shared" si="13"/>
        <v>6.913489001</v>
      </c>
    </row>
    <row r="12" ht="24.75" customHeight="1">
      <c r="A12" s="22" t="s">
        <v>263</v>
      </c>
      <c r="B12" s="22">
        <v>0.0</v>
      </c>
      <c r="C12" s="174">
        <v>0.0</v>
      </c>
      <c r="D12" s="22">
        <v>16.0</v>
      </c>
      <c r="E12" s="174">
        <f t="shared" si="1"/>
        <v>0.688447422</v>
      </c>
      <c r="F12" s="22">
        <v>4.83</v>
      </c>
      <c r="G12" s="174">
        <f t="shared" si="2"/>
        <v>0.09275743068</v>
      </c>
      <c r="H12" s="150">
        <f>SUM(H47:H52)</f>
        <v>36.2</v>
      </c>
      <c r="I12" s="174">
        <f t="shared" si="3"/>
        <v>2.06286613</v>
      </c>
      <c r="J12" s="22">
        <v>178.6</v>
      </c>
      <c r="K12" s="174">
        <f t="shared" si="4"/>
        <v>5.086551113</v>
      </c>
      <c r="L12" s="22">
        <v>64.75</v>
      </c>
      <c r="M12" s="174">
        <f t="shared" si="5"/>
        <v>2.220568466</v>
      </c>
      <c r="N12" s="139">
        <v>244.56</v>
      </c>
      <c r="O12" s="174">
        <f t="shared" si="6"/>
        <v>0.7361832439</v>
      </c>
      <c r="P12" s="150">
        <f>SUM(P47:P52)</f>
        <v>489.28</v>
      </c>
      <c r="Q12" s="174">
        <f t="shared" si="7"/>
        <v>1.443989623</v>
      </c>
      <c r="R12" s="150">
        <f>SUM(R47:R52)</f>
        <v>1.02</v>
      </c>
      <c r="S12" s="174">
        <f t="shared" si="8"/>
        <v>0.03991984721</v>
      </c>
      <c r="T12" s="150">
        <f>SUM(T47:T52)</f>
        <v>2.53</v>
      </c>
      <c r="U12" s="174">
        <f t="shared" si="9"/>
        <v>0.06039050938</v>
      </c>
      <c r="V12" s="150">
        <f>SUM(V47:V52)</f>
        <v>0.02</v>
      </c>
      <c r="W12" s="174">
        <f t="shared" si="10"/>
        <v>0.005654989114</v>
      </c>
      <c r="X12" s="150">
        <f>SUM(X47:X52)</f>
        <v>41.14</v>
      </c>
      <c r="Y12" s="174">
        <f t="shared" si="11"/>
        <v>29.14629826</v>
      </c>
      <c r="Z12" s="139">
        <f t="shared" si="12"/>
        <v>1078.93</v>
      </c>
      <c r="AA12" s="174">
        <f t="shared" si="13"/>
        <v>1.198060194</v>
      </c>
    </row>
    <row r="13" ht="24.75" customHeight="1">
      <c r="A13" s="22" t="s">
        <v>264</v>
      </c>
      <c r="B13" s="22">
        <v>0.0</v>
      </c>
      <c r="C13" s="174">
        <v>0.0</v>
      </c>
      <c r="D13" s="22">
        <v>0.0</v>
      </c>
      <c r="E13" s="174">
        <f t="shared" si="1"/>
        <v>0</v>
      </c>
      <c r="F13" s="22">
        <v>363.66</v>
      </c>
      <c r="G13" s="174">
        <f t="shared" si="2"/>
        <v>6.983885557</v>
      </c>
      <c r="H13" s="150">
        <f>SUM(H53:H54)</f>
        <v>16.36</v>
      </c>
      <c r="I13" s="174">
        <f t="shared" si="3"/>
        <v>0.9322787263</v>
      </c>
      <c r="J13" s="22">
        <v>29.4</v>
      </c>
      <c r="K13" s="174">
        <f t="shared" si="4"/>
        <v>0.8373158048</v>
      </c>
      <c r="L13" s="22">
        <v>12.65</v>
      </c>
      <c r="M13" s="174">
        <f t="shared" si="5"/>
        <v>0.433825345</v>
      </c>
      <c r="N13" s="139">
        <v>2106.18</v>
      </c>
      <c r="O13" s="174">
        <f t="shared" si="6"/>
        <v>6.340098236</v>
      </c>
      <c r="P13" s="150">
        <f>SUM(P53:P54)</f>
        <v>113.94</v>
      </c>
      <c r="Q13" s="174">
        <f t="shared" si="7"/>
        <v>0.3362658962</v>
      </c>
      <c r="R13" s="150">
        <f>SUM(R53:R54)</f>
        <v>2.9</v>
      </c>
      <c r="S13" s="174">
        <f t="shared" si="8"/>
        <v>0.1134976048</v>
      </c>
      <c r="T13" s="150">
        <f>SUM(T53:T54)</f>
        <v>30.2</v>
      </c>
      <c r="U13" s="174">
        <f t="shared" si="9"/>
        <v>0.7208669499</v>
      </c>
      <c r="V13" s="150">
        <f>SUM(V53:V54)</f>
        <v>3</v>
      </c>
      <c r="W13" s="174">
        <f t="shared" si="10"/>
        <v>0.8482483671</v>
      </c>
      <c r="X13" s="150">
        <f>SUM(X53:X54)</f>
        <v>0.03</v>
      </c>
      <c r="Y13" s="174">
        <f t="shared" si="11"/>
        <v>0.02125398512</v>
      </c>
      <c r="Z13" s="139">
        <f t="shared" si="12"/>
        <v>2678.32</v>
      </c>
      <c r="AA13" s="174">
        <f t="shared" si="13"/>
        <v>2.974047045</v>
      </c>
    </row>
    <row r="14" ht="24.75" customHeight="1">
      <c r="A14" s="22" t="s">
        <v>265</v>
      </c>
      <c r="B14" s="22">
        <v>0.0</v>
      </c>
      <c r="C14" s="174">
        <v>0.0</v>
      </c>
      <c r="D14" s="22">
        <v>0.04</v>
      </c>
      <c r="E14" s="174">
        <f t="shared" si="1"/>
        <v>0.001721118555</v>
      </c>
      <c r="F14" s="22">
        <v>2263.68</v>
      </c>
      <c r="G14" s="174">
        <f t="shared" si="2"/>
        <v>43.47269993</v>
      </c>
      <c r="H14" s="150">
        <f>SUM(H55:H57)</f>
        <v>636.97</v>
      </c>
      <c r="I14" s="174">
        <f t="shared" si="3"/>
        <v>36.2978961</v>
      </c>
      <c r="J14" s="22">
        <v>676.08</v>
      </c>
      <c r="K14" s="174">
        <f t="shared" si="4"/>
        <v>19.25484589</v>
      </c>
      <c r="L14" s="22">
        <v>527.22</v>
      </c>
      <c r="M14" s="174">
        <f t="shared" si="5"/>
        <v>18.08074296</v>
      </c>
      <c r="N14" s="139">
        <v>3104.97</v>
      </c>
      <c r="O14" s="174">
        <f t="shared" si="6"/>
        <v>9.346691555</v>
      </c>
      <c r="P14" s="150">
        <f>SUM(P55:P57)</f>
        <v>2935.68</v>
      </c>
      <c r="Q14" s="174">
        <f t="shared" si="7"/>
        <v>8.66393774</v>
      </c>
      <c r="R14" s="150">
        <f>SUM(R55:R57)</f>
        <v>227.43</v>
      </c>
      <c r="S14" s="174">
        <f t="shared" si="8"/>
        <v>8.900951814</v>
      </c>
      <c r="T14" s="150">
        <f>SUM(T55:T57)</f>
        <v>493.42</v>
      </c>
      <c r="U14" s="174">
        <f t="shared" si="9"/>
        <v>11.77782021</v>
      </c>
      <c r="V14" s="150">
        <f>SUM(V55:V57)</f>
        <v>3.2</v>
      </c>
      <c r="W14" s="174">
        <f t="shared" si="10"/>
        <v>0.9047982583</v>
      </c>
      <c r="X14" s="150">
        <f>SUM(X55:X57)</f>
        <v>52.2</v>
      </c>
      <c r="Y14" s="174">
        <f t="shared" si="11"/>
        <v>36.98193411</v>
      </c>
      <c r="Z14" s="139">
        <f t="shared" si="12"/>
        <v>10920.89</v>
      </c>
      <c r="AA14" s="174">
        <f t="shared" si="13"/>
        <v>12.12672146</v>
      </c>
    </row>
    <row r="15" ht="24.75" customHeight="1">
      <c r="A15" s="22" t="s">
        <v>73</v>
      </c>
      <c r="B15" s="22">
        <v>0.0</v>
      </c>
      <c r="C15" s="174">
        <v>0.0</v>
      </c>
      <c r="D15" s="22">
        <v>0.0</v>
      </c>
      <c r="E15" s="174">
        <f t="shared" si="1"/>
        <v>0</v>
      </c>
      <c r="F15" s="22">
        <v>273.39</v>
      </c>
      <c r="G15" s="174">
        <f t="shared" si="2"/>
        <v>5.25030103</v>
      </c>
      <c r="H15" s="150">
        <f>SUM(H58:H60)</f>
        <v>71.3</v>
      </c>
      <c r="I15" s="174">
        <f t="shared" si="3"/>
        <v>4.063048483</v>
      </c>
      <c r="J15" s="22">
        <v>416.58</v>
      </c>
      <c r="K15" s="174">
        <f t="shared" si="4"/>
        <v>11.86425231</v>
      </c>
      <c r="L15" s="22">
        <v>15.2</v>
      </c>
      <c r="M15" s="174">
        <f t="shared" si="5"/>
        <v>0.5212763039</v>
      </c>
      <c r="N15" s="139">
        <v>18.54</v>
      </c>
      <c r="O15" s="174">
        <f t="shared" si="6"/>
        <v>0.05580976996</v>
      </c>
      <c r="P15" s="150">
        <f>SUM(P58:P60)</f>
        <v>10.84</v>
      </c>
      <c r="Q15" s="174">
        <f t="shared" si="7"/>
        <v>0.03199159483</v>
      </c>
      <c r="R15" s="150">
        <f>SUM(R58:R60)</f>
        <v>11.12</v>
      </c>
      <c r="S15" s="174">
        <f t="shared" si="8"/>
        <v>0.4352046088</v>
      </c>
      <c r="T15" s="150">
        <f>SUM(T58:T60)</f>
        <v>0.8</v>
      </c>
      <c r="U15" s="174">
        <f t="shared" si="9"/>
        <v>0.01909581324</v>
      </c>
      <c r="V15" s="150">
        <f>SUM(V58:V60)</f>
        <v>60.02</v>
      </c>
      <c r="W15" s="174">
        <f t="shared" si="10"/>
        <v>16.97062233</v>
      </c>
      <c r="X15" s="150">
        <f>SUM(X58:X60)</f>
        <v>18.58</v>
      </c>
      <c r="Y15" s="174">
        <f t="shared" si="11"/>
        <v>13.16330145</v>
      </c>
      <c r="Z15" s="139">
        <f t="shared" si="12"/>
        <v>896.37</v>
      </c>
      <c r="AA15" s="174">
        <f t="shared" si="13"/>
        <v>0.9953428079</v>
      </c>
    </row>
    <row r="16" ht="24.75" customHeight="1">
      <c r="A16" s="22" t="s">
        <v>266</v>
      </c>
      <c r="B16" s="22">
        <v>0.0</v>
      </c>
      <c r="C16" s="174">
        <v>0.0</v>
      </c>
      <c r="D16" s="22">
        <v>2033.01</v>
      </c>
      <c r="E16" s="174">
        <f t="shared" si="1"/>
        <v>87.47628083</v>
      </c>
      <c r="F16" s="22">
        <v>922.85</v>
      </c>
      <c r="G16" s="174">
        <f t="shared" si="2"/>
        <v>17.72281468</v>
      </c>
      <c r="H16" s="150">
        <f>SUM(H61:H64)</f>
        <v>437.64</v>
      </c>
      <c r="I16" s="174">
        <f t="shared" si="3"/>
        <v>24.93902578</v>
      </c>
      <c r="J16" s="22">
        <v>1866.65</v>
      </c>
      <c r="K16" s="174">
        <f t="shared" si="4"/>
        <v>53.16243357</v>
      </c>
      <c r="L16" s="22">
        <v>499.22</v>
      </c>
      <c r="M16" s="174">
        <f t="shared" si="5"/>
        <v>17.12049713</v>
      </c>
      <c r="N16" s="139">
        <v>3774.39</v>
      </c>
      <c r="O16" s="174">
        <f t="shared" si="6"/>
        <v>11.36180354</v>
      </c>
      <c r="P16" s="150">
        <f>SUM(P61:P64)</f>
        <v>3036.42</v>
      </c>
      <c r="Q16" s="174">
        <f t="shared" si="7"/>
        <v>8.961247082</v>
      </c>
      <c r="R16" s="150">
        <f>SUM(R61:R64)</f>
        <v>12.12</v>
      </c>
      <c r="S16" s="174">
        <f t="shared" si="8"/>
        <v>0.4743417139</v>
      </c>
      <c r="T16" s="150">
        <f>SUM(T61:T64)</f>
        <v>819.15</v>
      </c>
      <c r="U16" s="174">
        <f t="shared" si="9"/>
        <v>19.55291927</v>
      </c>
      <c r="V16" s="150">
        <f>SUM(V61:V64)</f>
        <v>0.01</v>
      </c>
      <c r="W16" s="174">
        <f t="shared" si="10"/>
        <v>0.002827494557</v>
      </c>
      <c r="X16" s="150">
        <f>SUM(X61:X64)</f>
        <v>0.14</v>
      </c>
      <c r="Y16" s="174">
        <f t="shared" si="11"/>
        <v>0.0991852639</v>
      </c>
      <c r="Z16" s="139">
        <f t="shared" si="12"/>
        <v>13401.6</v>
      </c>
      <c r="AA16" s="174">
        <f t="shared" si="13"/>
        <v>14.88133937</v>
      </c>
    </row>
    <row r="17" ht="24.75" customHeight="1">
      <c r="A17" s="22" t="s">
        <v>267</v>
      </c>
      <c r="B17" s="22">
        <v>0.0</v>
      </c>
      <c r="C17" s="174">
        <v>0.0</v>
      </c>
      <c r="D17" s="22">
        <v>0.0</v>
      </c>
      <c r="E17" s="174">
        <f t="shared" si="1"/>
        <v>0</v>
      </c>
      <c r="F17" s="22">
        <v>13.74</v>
      </c>
      <c r="G17" s="174">
        <f t="shared" si="2"/>
        <v>0.2638689643</v>
      </c>
      <c r="H17" s="150">
        <f>SUM(H65:H67)</f>
        <v>80.15</v>
      </c>
      <c r="I17" s="174">
        <f t="shared" si="3"/>
        <v>4.567367965</v>
      </c>
      <c r="J17" s="22">
        <v>7.15</v>
      </c>
      <c r="K17" s="174">
        <f t="shared" si="4"/>
        <v>0.2036329253</v>
      </c>
      <c r="L17" s="22">
        <v>85.95</v>
      </c>
      <c r="M17" s="174">
        <f t="shared" si="5"/>
        <v>2.947611731</v>
      </c>
      <c r="N17" s="139">
        <v>548.87</v>
      </c>
      <c r="O17" s="174">
        <f t="shared" si="6"/>
        <v>1.652228071</v>
      </c>
      <c r="P17" s="150">
        <f>SUM(P65:P67)</f>
        <v>19955.56</v>
      </c>
      <c r="Q17" s="174">
        <f t="shared" si="7"/>
        <v>58.89392898</v>
      </c>
      <c r="R17" s="150">
        <f>SUM(R65:R67)</f>
        <v>113.45</v>
      </c>
      <c r="S17" s="174">
        <f t="shared" si="8"/>
        <v>4.440104574</v>
      </c>
      <c r="T17" s="150">
        <f>SUM(T65:T67)</f>
        <v>0.54</v>
      </c>
      <c r="U17" s="174">
        <f t="shared" si="9"/>
        <v>0.01288967394</v>
      </c>
      <c r="V17" s="150">
        <f>SUM(V65:V67)</f>
        <v>20.5</v>
      </c>
      <c r="W17" s="174">
        <f t="shared" si="10"/>
        <v>5.796363842</v>
      </c>
      <c r="X17" s="150">
        <f>SUM(X65:X67)</f>
        <v>0</v>
      </c>
      <c r="Y17" s="174">
        <f t="shared" si="11"/>
        <v>0</v>
      </c>
      <c r="Z17" s="139">
        <f t="shared" si="12"/>
        <v>20825.91</v>
      </c>
      <c r="AA17" s="174">
        <f t="shared" si="13"/>
        <v>23.12540551</v>
      </c>
    </row>
    <row r="18" ht="24.75" customHeight="1">
      <c r="A18" s="44" t="s">
        <v>268</v>
      </c>
      <c r="B18" s="44">
        <v>0.0</v>
      </c>
      <c r="C18" s="175">
        <v>0.0</v>
      </c>
      <c r="D18" s="44">
        <v>0.02</v>
      </c>
      <c r="E18" s="175">
        <f t="shared" si="1"/>
        <v>0.0008605592775</v>
      </c>
      <c r="F18" s="44">
        <v>46.74</v>
      </c>
      <c r="G18" s="175">
        <f t="shared" si="2"/>
        <v>0.8976153851</v>
      </c>
      <c r="H18" s="151">
        <f>SUM(H68)</f>
        <v>0</v>
      </c>
      <c r="I18" s="175">
        <f t="shared" si="3"/>
        <v>0</v>
      </c>
      <c r="J18" s="44">
        <v>0.0</v>
      </c>
      <c r="K18" s="175">
        <f t="shared" si="4"/>
        <v>0</v>
      </c>
      <c r="L18" s="44">
        <v>401.62</v>
      </c>
      <c r="M18" s="175">
        <f t="shared" si="5"/>
        <v>13.77335455</v>
      </c>
      <c r="N18" s="142">
        <v>19684.31</v>
      </c>
      <c r="O18" s="175">
        <f t="shared" si="6"/>
        <v>59.25441278</v>
      </c>
      <c r="P18" s="151">
        <f>SUM(P68)</f>
        <v>6634.25</v>
      </c>
      <c r="Q18" s="175">
        <f t="shared" si="7"/>
        <v>19.57935775</v>
      </c>
      <c r="R18" s="151">
        <f>SUM(R68)</f>
        <v>116.51</v>
      </c>
      <c r="S18" s="175">
        <f t="shared" si="8"/>
        <v>4.559864116</v>
      </c>
      <c r="T18" s="151">
        <f>SUM(T68)</f>
        <v>1825.88</v>
      </c>
      <c r="U18" s="175">
        <f t="shared" si="9"/>
        <v>43.58332936</v>
      </c>
      <c r="V18" s="151">
        <f>SUM(V68)</f>
        <v>143.09</v>
      </c>
      <c r="W18" s="175">
        <f t="shared" si="10"/>
        <v>40.45861962</v>
      </c>
      <c r="X18" s="151">
        <f>SUM(X68)</f>
        <v>23.39</v>
      </c>
      <c r="Y18" s="175">
        <f t="shared" si="11"/>
        <v>16.57102373</v>
      </c>
      <c r="Z18" s="142">
        <f t="shared" si="12"/>
        <v>28875.81</v>
      </c>
      <c r="AA18" s="175">
        <f t="shared" si="13"/>
        <v>32.06413625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7">
        <f>SUM(D10:D18)</f>
        <v>2324.07</v>
      </c>
      <c r="E19" s="178">
        <f t="shared" si="1"/>
        <v>100</v>
      </c>
      <c r="F19" s="177">
        <f>SUM(F10:F18)</f>
        <v>5207.13</v>
      </c>
      <c r="G19" s="178">
        <f t="shared" si="2"/>
        <v>100</v>
      </c>
      <c r="H19" s="179">
        <f>SUM(H10:H18)</f>
        <v>1754.84</v>
      </c>
      <c r="I19" s="178">
        <f t="shared" si="3"/>
        <v>100</v>
      </c>
      <c r="J19" s="177">
        <f>SUM(J10:J18)</f>
        <v>3511.22</v>
      </c>
      <c r="K19" s="178">
        <f t="shared" si="4"/>
        <v>100</v>
      </c>
      <c r="L19" s="177">
        <f>SUM(L10:L18)</f>
        <v>2915.92</v>
      </c>
      <c r="M19" s="178">
        <f t="shared" si="5"/>
        <v>100</v>
      </c>
      <c r="N19" s="155">
        <f>SUM(N10:N18)</f>
        <v>33219.99</v>
      </c>
      <c r="O19" s="178">
        <f t="shared" si="6"/>
        <v>100</v>
      </c>
      <c r="P19" s="155">
        <f>SUM(P10:P18)</f>
        <v>33883.9</v>
      </c>
      <c r="Q19" s="178">
        <f t="shared" si="7"/>
        <v>100</v>
      </c>
      <c r="R19" s="155">
        <f>SUM(R10:R18)</f>
        <v>2555.12</v>
      </c>
      <c r="S19" s="178">
        <f t="shared" si="8"/>
        <v>100</v>
      </c>
      <c r="T19" s="179">
        <f>SUM(T10:T18)</f>
        <v>4189.4</v>
      </c>
      <c r="U19" s="178">
        <f t="shared" si="9"/>
        <v>100</v>
      </c>
      <c r="V19" s="179">
        <f>SUM(V10:V18)</f>
        <v>353.67</v>
      </c>
      <c r="W19" s="178">
        <f t="shared" si="10"/>
        <v>100</v>
      </c>
      <c r="X19" s="179">
        <f>SUM(X10:X18)</f>
        <v>141.15</v>
      </c>
      <c r="Y19" s="178">
        <f t="shared" si="11"/>
        <v>100</v>
      </c>
      <c r="Z19" s="155">
        <f>SUM(Z10:Z18)</f>
        <v>90056.41</v>
      </c>
      <c r="AA19" s="180">
        <f t="shared" si="13"/>
        <v>100</v>
      </c>
    </row>
    <row r="20" ht="12.75" customHeight="1"/>
    <row r="21" ht="12.75" customHeight="1"/>
    <row r="22" ht="12.75" customHeight="1">
      <c r="A22" s="1" t="s">
        <v>0</v>
      </c>
    </row>
    <row r="23" ht="12.75" customHeight="1">
      <c r="A23" s="1" t="s">
        <v>2</v>
      </c>
    </row>
    <row r="24" ht="12.75" customHeight="1">
      <c r="A24" s="1" t="s">
        <v>190</v>
      </c>
    </row>
    <row r="25" ht="12.75" customHeight="1"/>
    <row r="26" ht="12.75" customHeight="1"/>
    <row r="27" ht="12.75" customHeight="1">
      <c r="A27" s="181" t="s">
        <v>216</v>
      </c>
      <c r="B27" s="166" t="s">
        <v>260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66" t="s">
        <v>15</v>
      </c>
      <c r="AA27" s="159"/>
    </row>
    <row r="28" ht="12.75" customHeight="1">
      <c r="A28" s="182"/>
      <c r="B28" s="168" t="s">
        <v>154</v>
      </c>
      <c r="C28" s="71"/>
      <c r="D28" s="168" t="s">
        <v>155</v>
      </c>
      <c r="E28" s="71"/>
      <c r="F28" s="168" t="s">
        <v>156</v>
      </c>
      <c r="G28" s="71"/>
      <c r="H28" s="168" t="s">
        <v>157</v>
      </c>
      <c r="I28" s="71"/>
      <c r="J28" s="168" t="s">
        <v>158</v>
      </c>
      <c r="K28" s="71"/>
      <c r="L28" s="168" t="s">
        <v>159</v>
      </c>
      <c r="M28" s="71"/>
      <c r="N28" s="169" t="s">
        <v>161</v>
      </c>
      <c r="O28" s="71"/>
      <c r="P28" s="168" t="s">
        <v>162</v>
      </c>
      <c r="Q28" s="71"/>
      <c r="R28" s="168" t="s">
        <v>163</v>
      </c>
      <c r="S28" s="71"/>
      <c r="T28" s="168" t="s">
        <v>164</v>
      </c>
      <c r="U28" s="71"/>
      <c r="V28" s="168" t="s">
        <v>165</v>
      </c>
      <c r="W28" s="71"/>
      <c r="X28" s="168" t="s">
        <v>166</v>
      </c>
      <c r="Y28" s="71"/>
      <c r="Z28" s="96" t="s">
        <v>261</v>
      </c>
      <c r="AA28" s="170" t="s">
        <v>9</v>
      </c>
    </row>
    <row r="29" ht="12.75" customHeight="1">
      <c r="A29" s="120"/>
      <c r="B29" s="171" t="s">
        <v>261</v>
      </c>
      <c r="C29" s="171" t="s">
        <v>9</v>
      </c>
      <c r="D29" s="171" t="s">
        <v>261</v>
      </c>
      <c r="E29" s="171" t="s">
        <v>9</v>
      </c>
      <c r="F29" s="171" t="s">
        <v>261</v>
      </c>
      <c r="G29" s="171" t="s">
        <v>9</v>
      </c>
      <c r="H29" s="171" t="s">
        <v>261</v>
      </c>
      <c r="I29" s="171" t="s">
        <v>9</v>
      </c>
      <c r="J29" s="171" t="s">
        <v>261</v>
      </c>
      <c r="K29" s="171" t="s">
        <v>9</v>
      </c>
      <c r="L29" s="171" t="s">
        <v>261</v>
      </c>
      <c r="M29" s="171" t="s">
        <v>9</v>
      </c>
      <c r="N29" s="172" t="s">
        <v>261</v>
      </c>
      <c r="O29" s="171" t="s">
        <v>9</v>
      </c>
      <c r="P29" s="171" t="s">
        <v>261</v>
      </c>
      <c r="Q29" s="171" t="s">
        <v>9</v>
      </c>
      <c r="R29" s="171" t="s">
        <v>261</v>
      </c>
      <c r="S29" s="171" t="s">
        <v>9</v>
      </c>
      <c r="T29" s="171" t="s">
        <v>261</v>
      </c>
      <c r="U29" s="171" t="s">
        <v>9</v>
      </c>
      <c r="V29" s="171" t="s">
        <v>261</v>
      </c>
      <c r="W29" s="171" t="s">
        <v>9</v>
      </c>
      <c r="X29" s="171" t="s">
        <v>261</v>
      </c>
      <c r="Y29" s="171" t="s">
        <v>9</v>
      </c>
      <c r="Z29" s="14"/>
      <c r="AA29" s="15"/>
    </row>
    <row r="30" ht="12.75" customHeight="1">
      <c r="A30" s="16" t="s">
        <v>217</v>
      </c>
      <c r="B30" s="150"/>
      <c r="C30" s="150"/>
      <c r="D30" s="150"/>
      <c r="E30" s="150">
        <f t="shared" ref="E30:E68" si="14">((D30/D$69*100))</f>
        <v>0</v>
      </c>
      <c r="F30" s="150">
        <v>0.5</v>
      </c>
      <c r="G30" s="150">
        <f t="shared" ref="G30:G68" si="15">((F30/F$69*100))</f>
        <v>0.009602218497</v>
      </c>
      <c r="H30" s="150"/>
      <c r="I30" s="150">
        <f t="shared" ref="I30:I68" si="16">((H30/H$69*100))</f>
        <v>0</v>
      </c>
      <c r="J30" s="150">
        <v>2.5</v>
      </c>
      <c r="K30" s="150">
        <f t="shared" ref="K30:K68" si="17">((J30/J$69*100))</f>
        <v>0.07120032353</v>
      </c>
      <c r="L30" s="150">
        <v>0.3</v>
      </c>
      <c r="M30" s="150">
        <f t="shared" ref="M30:M68" si="18">((L30/L$69*100))</f>
        <v>0.01028870095</v>
      </c>
      <c r="N30" s="150">
        <v>62.309999999999995</v>
      </c>
      <c r="O30" s="150">
        <f t="shared" ref="O30:O68" si="19">((N30/N$69*100))</f>
        <v>0.1875677867</v>
      </c>
      <c r="P30" s="150">
        <v>0.05</v>
      </c>
      <c r="Q30" s="150">
        <f t="shared" ref="Q30:Q68" si="20">((P30/P$69*100))</f>
        <v>0.0001475627068</v>
      </c>
      <c r="R30" s="150"/>
      <c r="S30" s="150">
        <f t="shared" ref="S30:S68" si="21">((R30/R$69*100))</f>
        <v>0</v>
      </c>
      <c r="T30" s="150">
        <v>6.0</v>
      </c>
      <c r="U30" s="150">
        <f t="shared" ref="U30:U68" si="22">((T30/T$69*100))</f>
        <v>0.1432185993</v>
      </c>
      <c r="V30" s="150"/>
      <c r="W30" s="150">
        <f t="shared" ref="W30:W68" si="23">((V30/V$69*100))</f>
        <v>0</v>
      </c>
      <c r="X30" s="150">
        <v>1.0</v>
      </c>
      <c r="Y30" s="150">
        <f t="shared" ref="Y30:Y68" si="24">((X30/X$69*100))</f>
        <v>0.7084661707</v>
      </c>
      <c r="Z30" s="150">
        <f t="shared" ref="Z30:Z68" si="25">B30+D30+F30+H30+J30+L30+N30+P30+R30+T30+V30+X30</f>
        <v>72.66</v>
      </c>
      <c r="AA30" s="150">
        <f t="shared" ref="AA30:AA68" si="26">((Z30/Z$69*100))</f>
        <v>0.08068285276</v>
      </c>
    </row>
    <row r="31" ht="12.75" customHeight="1">
      <c r="A31" s="22" t="s">
        <v>218</v>
      </c>
      <c r="B31" s="150"/>
      <c r="C31" s="150"/>
      <c r="D31" s="150"/>
      <c r="E31" s="150">
        <f t="shared" si="14"/>
        <v>0</v>
      </c>
      <c r="F31" s="150">
        <v>0.5</v>
      </c>
      <c r="G31" s="150">
        <f t="shared" si="15"/>
        <v>0.009602218497</v>
      </c>
      <c r="H31" s="150"/>
      <c r="I31" s="150">
        <f t="shared" si="16"/>
        <v>0</v>
      </c>
      <c r="J31" s="150">
        <v>4.0</v>
      </c>
      <c r="K31" s="150">
        <f t="shared" si="17"/>
        <v>0.1139205177</v>
      </c>
      <c r="L31" s="150">
        <v>23.2</v>
      </c>
      <c r="M31" s="150">
        <f t="shared" si="18"/>
        <v>0.79565954</v>
      </c>
      <c r="N31" s="150">
        <v>76.17000000000002</v>
      </c>
      <c r="O31" s="150">
        <f t="shared" si="19"/>
        <v>0.2292896536</v>
      </c>
      <c r="P31" s="150">
        <v>4.5600000000000005</v>
      </c>
      <c r="Q31" s="150">
        <f t="shared" si="20"/>
        <v>0.01345771886</v>
      </c>
      <c r="R31" s="150">
        <v>56.54</v>
      </c>
      <c r="S31" s="150">
        <f t="shared" si="21"/>
        <v>2.212811923</v>
      </c>
      <c r="T31" s="150">
        <v>923.9100000000001</v>
      </c>
      <c r="U31" s="150">
        <f t="shared" si="22"/>
        <v>22.05351602</v>
      </c>
      <c r="V31" s="150"/>
      <c r="W31" s="150">
        <f t="shared" si="23"/>
        <v>0</v>
      </c>
      <c r="X31" s="150">
        <v>0.02</v>
      </c>
      <c r="Y31" s="150">
        <f t="shared" si="24"/>
        <v>0.01416932341</v>
      </c>
      <c r="Z31" s="150">
        <f t="shared" si="25"/>
        <v>1088.9</v>
      </c>
      <c r="AA31" s="150">
        <f t="shared" si="26"/>
        <v>1.209132375</v>
      </c>
    </row>
    <row r="32" ht="12.75" customHeight="1">
      <c r="A32" s="22" t="s">
        <v>219</v>
      </c>
      <c r="B32" s="150"/>
      <c r="C32" s="150"/>
      <c r="D32" s="150"/>
      <c r="E32" s="150">
        <f t="shared" si="14"/>
        <v>0</v>
      </c>
      <c r="F32" s="150"/>
      <c r="G32" s="150">
        <f t="shared" si="15"/>
        <v>0</v>
      </c>
      <c r="H32" s="150"/>
      <c r="I32" s="150">
        <f t="shared" si="16"/>
        <v>0</v>
      </c>
      <c r="J32" s="150"/>
      <c r="K32" s="150">
        <f t="shared" si="17"/>
        <v>0</v>
      </c>
      <c r="L32" s="150"/>
      <c r="M32" s="150">
        <f t="shared" si="18"/>
        <v>0</v>
      </c>
      <c r="N32" s="150">
        <v>0.3</v>
      </c>
      <c r="O32" s="150">
        <f t="shared" si="19"/>
        <v>0.0009030707113</v>
      </c>
      <c r="P32" s="150">
        <v>0.1</v>
      </c>
      <c r="Q32" s="150">
        <f t="shared" si="20"/>
        <v>0.0002951254135</v>
      </c>
      <c r="R32" s="150">
        <v>0.07</v>
      </c>
      <c r="S32" s="150">
        <f t="shared" si="21"/>
        <v>0.002739597357</v>
      </c>
      <c r="T32" s="150"/>
      <c r="U32" s="150">
        <f t="shared" si="22"/>
        <v>0</v>
      </c>
      <c r="V32" s="150"/>
      <c r="W32" s="150">
        <f t="shared" si="23"/>
        <v>0</v>
      </c>
      <c r="X32" s="150"/>
      <c r="Y32" s="150">
        <f t="shared" si="24"/>
        <v>0</v>
      </c>
      <c r="Z32" s="150">
        <f t="shared" si="25"/>
        <v>0.47</v>
      </c>
      <c r="AA32" s="150">
        <f t="shared" si="26"/>
        <v>0.0005218956895</v>
      </c>
    </row>
    <row r="33" ht="12.75" customHeight="1">
      <c r="A33" s="22" t="s">
        <v>220</v>
      </c>
      <c r="B33" s="150"/>
      <c r="C33" s="150"/>
      <c r="D33" s="150"/>
      <c r="E33" s="150">
        <f t="shared" si="14"/>
        <v>0</v>
      </c>
      <c r="F33" s="150"/>
      <c r="G33" s="150">
        <f t="shared" si="15"/>
        <v>0</v>
      </c>
      <c r="H33" s="150"/>
      <c r="I33" s="150">
        <f t="shared" si="16"/>
        <v>0</v>
      </c>
      <c r="J33" s="150"/>
      <c r="K33" s="150">
        <f t="shared" si="17"/>
        <v>0</v>
      </c>
      <c r="L33" s="150">
        <v>0.5</v>
      </c>
      <c r="M33" s="150">
        <f t="shared" si="18"/>
        <v>0.01714783491</v>
      </c>
      <c r="N33" s="150">
        <v>12.5</v>
      </c>
      <c r="O33" s="150">
        <f t="shared" si="19"/>
        <v>0.03762794631</v>
      </c>
      <c r="P33" s="150">
        <v>69.59</v>
      </c>
      <c r="Q33" s="150">
        <f t="shared" si="20"/>
        <v>0.2053777753</v>
      </c>
      <c r="R33" s="150">
        <v>3.0</v>
      </c>
      <c r="S33" s="150">
        <f t="shared" si="21"/>
        <v>0.1174113153</v>
      </c>
      <c r="T33" s="150"/>
      <c r="U33" s="150">
        <f t="shared" si="22"/>
        <v>0</v>
      </c>
      <c r="V33" s="150"/>
      <c r="W33" s="150">
        <f t="shared" si="23"/>
        <v>0</v>
      </c>
      <c r="X33" s="150"/>
      <c r="Y33" s="150">
        <f t="shared" si="24"/>
        <v>0</v>
      </c>
      <c r="Z33" s="150">
        <f t="shared" si="25"/>
        <v>85.59</v>
      </c>
      <c r="AA33" s="150">
        <f t="shared" si="26"/>
        <v>0.0950405363</v>
      </c>
    </row>
    <row r="34" ht="12.75" customHeight="1">
      <c r="A34" s="22" t="s">
        <v>221</v>
      </c>
      <c r="B34" s="150"/>
      <c r="C34" s="150"/>
      <c r="D34" s="150"/>
      <c r="E34" s="150">
        <f t="shared" si="14"/>
        <v>0</v>
      </c>
      <c r="F34" s="150">
        <v>39.5</v>
      </c>
      <c r="G34" s="150">
        <f t="shared" si="15"/>
        <v>0.7585752612</v>
      </c>
      <c r="H34" s="150"/>
      <c r="I34" s="150">
        <f t="shared" si="16"/>
        <v>0</v>
      </c>
      <c r="J34" s="150"/>
      <c r="K34" s="150">
        <f t="shared" si="17"/>
        <v>0</v>
      </c>
      <c r="L34" s="150"/>
      <c r="M34" s="150">
        <f t="shared" si="18"/>
        <v>0</v>
      </c>
      <c r="N34" s="150">
        <v>1.04</v>
      </c>
      <c r="O34" s="150">
        <f t="shared" si="19"/>
        <v>0.003130645133</v>
      </c>
      <c r="P34" s="150"/>
      <c r="Q34" s="150">
        <f t="shared" si="20"/>
        <v>0</v>
      </c>
      <c r="R34" s="150">
        <v>40.5</v>
      </c>
      <c r="S34" s="150">
        <f t="shared" si="21"/>
        <v>1.585052757</v>
      </c>
      <c r="T34" s="150"/>
      <c r="U34" s="150">
        <f t="shared" si="22"/>
        <v>0</v>
      </c>
      <c r="V34" s="150"/>
      <c r="W34" s="150">
        <f t="shared" si="23"/>
        <v>0</v>
      </c>
      <c r="X34" s="150"/>
      <c r="Y34" s="150">
        <f t="shared" si="24"/>
        <v>0</v>
      </c>
      <c r="Z34" s="150">
        <f t="shared" si="25"/>
        <v>81.04</v>
      </c>
      <c r="AA34" s="150">
        <f t="shared" si="26"/>
        <v>0.08998814186</v>
      </c>
    </row>
    <row r="35" ht="12.75" customHeight="1">
      <c r="A35" s="22" t="s">
        <v>222</v>
      </c>
      <c r="B35" s="150"/>
      <c r="C35" s="150"/>
      <c r="D35" s="150"/>
      <c r="E35" s="150">
        <f t="shared" si="14"/>
        <v>0</v>
      </c>
      <c r="F35" s="150">
        <v>1.0</v>
      </c>
      <c r="G35" s="150">
        <f t="shared" si="15"/>
        <v>0.01920443699</v>
      </c>
      <c r="H35" s="150"/>
      <c r="I35" s="150">
        <f t="shared" si="16"/>
        <v>0</v>
      </c>
      <c r="J35" s="150">
        <v>0.30000000000000004</v>
      </c>
      <c r="K35" s="150">
        <f t="shared" si="17"/>
        <v>0.008544038824</v>
      </c>
      <c r="L35" s="150">
        <v>0.4</v>
      </c>
      <c r="M35" s="150">
        <f t="shared" si="18"/>
        <v>0.01371826793</v>
      </c>
      <c r="N35" s="150">
        <v>1.03</v>
      </c>
      <c r="O35" s="150">
        <f t="shared" si="19"/>
        <v>0.003100542776</v>
      </c>
      <c r="P35" s="150">
        <v>16.95</v>
      </c>
      <c r="Q35" s="150">
        <f t="shared" si="20"/>
        <v>0.0500237576</v>
      </c>
      <c r="R35" s="150"/>
      <c r="S35" s="150">
        <f t="shared" si="21"/>
        <v>0</v>
      </c>
      <c r="T35" s="150"/>
      <c r="U35" s="150">
        <f t="shared" si="22"/>
        <v>0</v>
      </c>
      <c r="V35" s="150"/>
      <c r="W35" s="150">
        <f t="shared" si="23"/>
        <v>0</v>
      </c>
      <c r="X35" s="150"/>
      <c r="Y35" s="150">
        <f t="shared" si="24"/>
        <v>0</v>
      </c>
      <c r="Z35" s="150">
        <f t="shared" si="25"/>
        <v>19.68</v>
      </c>
      <c r="AA35" s="150">
        <f t="shared" si="26"/>
        <v>0.02185299398</v>
      </c>
    </row>
    <row r="36" ht="12.75" customHeight="1">
      <c r="A36" s="22" t="s">
        <v>223</v>
      </c>
      <c r="B36" s="150"/>
      <c r="C36" s="150"/>
      <c r="D36" s="150"/>
      <c r="E36" s="150">
        <f t="shared" si="14"/>
        <v>0</v>
      </c>
      <c r="F36" s="150"/>
      <c r="G36" s="150">
        <f t="shared" si="15"/>
        <v>0</v>
      </c>
      <c r="H36" s="150"/>
      <c r="I36" s="150">
        <f t="shared" si="16"/>
        <v>0</v>
      </c>
      <c r="J36" s="150">
        <v>14.0</v>
      </c>
      <c r="K36" s="150">
        <f t="shared" si="17"/>
        <v>0.3987218118</v>
      </c>
      <c r="L36" s="150">
        <v>288.61</v>
      </c>
      <c r="M36" s="150">
        <f t="shared" si="18"/>
        <v>9.898073269</v>
      </c>
      <c r="N36" s="150">
        <v>3.369999999999999</v>
      </c>
      <c r="O36" s="150">
        <f t="shared" si="19"/>
        <v>0.01014449432</v>
      </c>
      <c r="P36" s="150">
        <v>0.07</v>
      </c>
      <c r="Q36" s="150">
        <f t="shared" si="20"/>
        <v>0.0002065877895</v>
      </c>
      <c r="R36" s="150"/>
      <c r="S36" s="150">
        <f t="shared" si="21"/>
        <v>0</v>
      </c>
      <c r="T36" s="150"/>
      <c r="U36" s="150">
        <f t="shared" si="22"/>
        <v>0</v>
      </c>
      <c r="V36" s="150"/>
      <c r="W36" s="150">
        <f t="shared" si="23"/>
        <v>0</v>
      </c>
      <c r="X36" s="150"/>
      <c r="Y36" s="150">
        <f t="shared" si="24"/>
        <v>0</v>
      </c>
      <c r="Z36" s="150">
        <f t="shared" si="25"/>
        <v>306.05</v>
      </c>
      <c r="AA36" s="150">
        <f t="shared" si="26"/>
        <v>0.3398429272</v>
      </c>
    </row>
    <row r="37" ht="12.75" customHeight="1">
      <c r="A37" s="22" t="s">
        <v>224</v>
      </c>
      <c r="B37" s="150"/>
      <c r="C37" s="150"/>
      <c r="D37" s="150"/>
      <c r="E37" s="150">
        <f t="shared" si="14"/>
        <v>0</v>
      </c>
      <c r="F37" s="150"/>
      <c r="G37" s="150">
        <f t="shared" si="15"/>
        <v>0</v>
      </c>
      <c r="H37" s="150"/>
      <c r="I37" s="150">
        <f t="shared" si="16"/>
        <v>0</v>
      </c>
      <c r="J37" s="150">
        <v>53.7</v>
      </c>
      <c r="K37" s="150">
        <f t="shared" si="17"/>
        <v>1.52938295</v>
      </c>
      <c r="L37" s="150">
        <v>904.5399999999998</v>
      </c>
      <c r="M37" s="150">
        <f t="shared" si="18"/>
        <v>31.02180519</v>
      </c>
      <c r="N37" s="150">
        <v>7.430000000000001</v>
      </c>
      <c r="O37" s="150">
        <f t="shared" si="19"/>
        <v>0.02236605128</v>
      </c>
      <c r="P37" s="150">
        <v>10.309999999999999</v>
      </c>
      <c r="Q37" s="150">
        <f t="shared" si="20"/>
        <v>0.03042743014</v>
      </c>
      <c r="R37" s="150"/>
      <c r="S37" s="150">
        <f t="shared" si="21"/>
        <v>0</v>
      </c>
      <c r="T37" s="150">
        <v>2.0</v>
      </c>
      <c r="U37" s="150">
        <f t="shared" si="22"/>
        <v>0.04773953311</v>
      </c>
      <c r="V37" s="150"/>
      <c r="W37" s="150">
        <f t="shared" si="23"/>
        <v>0</v>
      </c>
      <c r="X37" s="150"/>
      <c r="Y37" s="150">
        <f t="shared" si="24"/>
        <v>0</v>
      </c>
      <c r="Z37" s="150">
        <f t="shared" si="25"/>
        <v>977.98</v>
      </c>
      <c r="AA37" s="150">
        <f t="shared" si="26"/>
        <v>1.085964992</v>
      </c>
    </row>
    <row r="38" ht="12.75" customHeight="1">
      <c r="A38" s="44" t="s">
        <v>225</v>
      </c>
      <c r="B38" s="151"/>
      <c r="C38" s="151"/>
      <c r="D38" s="151"/>
      <c r="E38" s="151">
        <f t="shared" si="14"/>
        <v>0</v>
      </c>
      <c r="F38" s="151"/>
      <c r="G38" s="151">
        <f t="shared" si="15"/>
        <v>0</v>
      </c>
      <c r="H38" s="151"/>
      <c r="I38" s="151">
        <f t="shared" si="16"/>
        <v>0</v>
      </c>
      <c r="J38" s="151">
        <v>0.45</v>
      </c>
      <c r="K38" s="151">
        <f t="shared" si="17"/>
        <v>0.01281605824</v>
      </c>
      <c r="L38" s="151">
        <v>6.1</v>
      </c>
      <c r="M38" s="151">
        <f t="shared" si="18"/>
        <v>0.209203586</v>
      </c>
      <c r="N38" s="151">
        <v>2512.1899999999996</v>
      </c>
      <c r="O38" s="151">
        <f t="shared" si="19"/>
        <v>7.562284034</v>
      </c>
      <c r="P38" s="151">
        <v>0.03</v>
      </c>
      <c r="Q38" s="151">
        <f t="shared" si="20"/>
        <v>0.00008853762406</v>
      </c>
      <c r="R38" s="151">
        <v>1.4</v>
      </c>
      <c r="S38" s="151">
        <f t="shared" si="21"/>
        <v>0.05479194715</v>
      </c>
      <c r="T38" s="151"/>
      <c r="U38" s="151">
        <f t="shared" si="22"/>
        <v>0</v>
      </c>
      <c r="V38" s="151"/>
      <c r="W38" s="151">
        <f t="shared" si="23"/>
        <v>0</v>
      </c>
      <c r="X38" s="151"/>
      <c r="Y38" s="151">
        <f t="shared" si="24"/>
        <v>0</v>
      </c>
      <c r="Z38" s="151">
        <f t="shared" si="25"/>
        <v>2520.17</v>
      </c>
      <c r="AA38" s="151">
        <f t="shared" si="26"/>
        <v>2.798438</v>
      </c>
    </row>
    <row r="39" ht="12.75" customHeight="1">
      <c r="A39" s="16" t="s">
        <v>226</v>
      </c>
      <c r="B39" s="152"/>
      <c r="C39" s="152"/>
      <c r="D39" s="152"/>
      <c r="E39" s="152">
        <f t="shared" si="14"/>
        <v>0</v>
      </c>
      <c r="F39" s="152">
        <v>7.6</v>
      </c>
      <c r="G39" s="152">
        <f t="shared" si="15"/>
        <v>0.1459537211</v>
      </c>
      <c r="H39" s="152">
        <v>3.0</v>
      </c>
      <c r="I39" s="152">
        <f t="shared" si="16"/>
        <v>0.1709557567</v>
      </c>
      <c r="J39" s="152">
        <v>19.05</v>
      </c>
      <c r="K39" s="152">
        <f t="shared" si="17"/>
        <v>0.5425464653</v>
      </c>
      <c r="L39" s="152">
        <v>11.6</v>
      </c>
      <c r="M39" s="152">
        <f t="shared" si="18"/>
        <v>0.39782977</v>
      </c>
      <c r="N39" s="152">
        <v>8.63</v>
      </c>
      <c r="O39" s="152">
        <f t="shared" si="19"/>
        <v>0.02597833413</v>
      </c>
      <c r="P39" s="152">
        <v>45.95</v>
      </c>
      <c r="Q39" s="152">
        <f t="shared" si="20"/>
        <v>0.1356101275</v>
      </c>
      <c r="R39" s="152">
        <v>2.2199999999999998</v>
      </c>
      <c r="S39" s="152">
        <f t="shared" si="21"/>
        <v>0.08688437334</v>
      </c>
      <c r="T39" s="152">
        <v>0.0</v>
      </c>
      <c r="U39" s="152">
        <f t="shared" si="22"/>
        <v>0</v>
      </c>
      <c r="V39" s="152">
        <v>3.45</v>
      </c>
      <c r="W39" s="152">
        <f t="shared" si="23"/>
        <v>0.9754856222</v>
      </c>
      <c r="X39" s="152">
        <v>0.0</v>
      </c>
      <c r="Y39" s="152">
        <f t="shared" si="24"/>
        <v>0</v>
      </c>
      <c r="Z39" s="152">
        <f t="shared" si="25"/>
        <v>101.5</v>
      </c>
      <c r="AA39" s="152">
        <f t="shared" si="26"/>
        <v>0.1127072606</v>
      </c>
    </row>
    <row r="40" ht="12.75" customHeight="1">
      <c r="A40" s="22" t="s">
        <v>227</v>
      </c>
      <c r="B40" s="150"/>
      <c r="C40" s="150"/>
      <c r="D40" s="150"/>
      <c r="E40" s="150">
        <f t="shared" si="14"/>
        <v>0</v>
      </c>
      <c r="F40" s="150">
        <v>2.92</v>
      </c>
      <c r="G40" s="150">
        <f t="shared" si="15"/>
        <v>0.05607695602</v>
      </c>
      <c r="H40" s="150">
        <v>422.1</v>
      </c>
      <c r="I40" s="150">
        <f t="shared" si="16"/>
        <v>24.05347496</v>
      </c>
      <c r="J40" s="150">
        <v>184.44999999999996</v>
      </c>
      <c r="K40" s="150">
        <f t="shared" si="17"/>
        <v>5.25315987</v>
      </c>
      <c r="L40" s="150">
        <v>44.04</v>
      </c>
      <c r="M40" s="150">
        <f t="shared" si="18"/>
        <v>1.510381299</v>
      </c>
      <c r="N40" s="150">
        <v>1020.9000000000001</v>
      </c>
      <c r="O40" s="150">
        <f t="shared" si="19"/>
        <v>3.073149631</v>
      </c>
      <c r="P40" s="150">
        <v>25.959999999999997</v>
      </c>
      <c r="Q40" s="150">
        <f t="shared" si="20"/>
        <v>0.07661455736</v>
      </c>
      <c r="R40" s="150">
        <v>1931.8100000000002</v>
      </c>
      <c r="S40" s="150">
        <f t="shared" si="21"/>
        <v>75.60545102</v>
      </c>
      <c r="T40" s="150">
        <v>73.17</v>
      </c>
      <c r="U40" s="150">
        <f t="shared" si="22"/>
        <v>1.746550819</v>
      </c>
      <c r="V40" s="150">
        <v>118.74</v>
      </c>
      <c r="W40" s="150">
        <f t="shared" si="23"/>
        <v>33.57367037</v>
      </c>
      <c r="X40" s="150">
        <v>0.0</v>
      </c>
      <c r="Y40" s="150">
        <f t="shared" si="24"/>
        <v>0</v>
      </c>
      <c r="Z40" s="150">
        <f t="shared" si="25"/>
        <v>3824.09</v>
      </c>
      <c r="AA40" s="150">
        <f t="shared" si="26"/>
        <v>4.2463321</v>
      </c>
    </row>
    <row r="41" ht="12.75" customHeight="1">
      <c r="A41" s="22" t="s">
        <v>228</v>
      </c>
      <c r="B41" s="150"/>
      <c r="C41" s="150"/>
      <c r="D41" s="150"/>
      <c r="E41" s="150">
        <f t="shared" si="14"/>
        <v>0</v>
      </c>
      <c r="F41" s="150">
        <v>1252.9</v>
      </c>
      <c r="G41" s="150">
        <f t="shared" si="15"/>
        <v>24.06123911</v>
      </c>
      <c r="H41" s="150"/>
      <c r="I41" s="150">
        <f t="shared" si="16"/>
        <v>0</v>
      </c>
      <c r="J41" s="150"/>
      <c r="K41" s="150">
        <f t="shared" si="17"/>
        <v>0</v>
      </c>
      <c r="L41" s="150"/>
      <c r="M41" s="150">
        <f t="shared" si="18"/>
        <v>0</v>
      </c>
      <c r="N41" s="150">
        <v>9.05</v>
      </c>
      <c r="O41" s="150">
        <f t="shared" si="19"/>
        <v>0.02724263313</v>
      </c>
      <c r="P41" s="150">
        <v>71.9</v>
      </c>
      <c r="Q41" s="150">
        <f t="shared" si="20"/>
        <v>0.2121951723</v>
      </c>
      <c r="R41" s="150"/>
      <c r="S41" s="150">
        <f t="shared" si="21"/>
        <v>0</v>
      </c>
      <c r="T41" s="150"/>
      <c r="U41" s="150">
        <f t="shared" si="22"/>
        <v>0</v>
      </c>
      <c r="V41" s="150"/>
      <c r="W41" s="150">
        <f t="shared" si="23"/>
        <v>0</v>
      </c>
      <c r="X41" s="150"/>
      <c r="Y41" s="150">
        <f t="shared" si="24"/>
        <v>0</v>
      </c>
      <c r="Z41" s="150">
        <f t="shared" si="25"/>
        <v>1333.85</v>
      </c>
      <c r="AA41" s="150">
        <f t="shared" si="26"/>
        <v>1.481128863</v>
      </c>
    </row>
    <row r="42" ht="12.75" customHeight="1">
      <c r="A42" s="22" t="s">
        <v>229</v>
      </c>
      <c r="B42" s="150"/>
      <c r="C42" s="150"/>
      <c r="D42" s="150">
        <v>40.0</v>
      </c>
      <c r="E42" s="150">
        <f t="shared" si="14"/>
        <v>1.721118555</v>
      </c>
      <c r="F42" s="150"/>
      <c r="G42" s="150">
        <f t="shared" si="15"/>
        <v>0</v>
      </c>
      <c r="H42" s="150">
        <v>13.5</v>
      </c>
      <c r="I42" s="150">
        <f t="shared" si="16"/>
        <v>0.7693009049</v>
      </c>
      <c r="J42" s="150">
        <v>0.5</v>
      </c>
      <c r="K42" s="150">
        <f t="shared" si="17"/>
        <v>0.01424006471</v>
      </c>
      <c r="L42" s="150">
        <v>4.0</v>
      </c>
      <c r="M42" s="150">
        <f t="shared" si="18"/>
        <v>0.1371826793</v>
      </c>
      <c r="N42" s="150">
        <v>0.5700000000000001</v>
      </c>
      <c r="O42" s="150">
        <f t="shared" si="19"/>
        <v>0.001715834352</v>
      </c>
      <c r="P42" s="150">
        <v>0.17000000000000004</v>
      </c>
      <c r="Q42" s="150">
        <f t="shared" si="20"/>
        <v>0.000501713203</v>
      </c>
      <c r="R42" s="150"/>
      <c r="S42" s="150">
        <f t="shared" si="21"/>
        <v>0</v>
      </c>
      <c r="T42" s="150"/>
      <c r="U42" s="150">
        <f t="shared" si="22"/>
        <v>0</v>
      </c>
      <c r="V42" s="150"/>
      <c r="W42" s="150">
        <f t="shared" si="23"/>
        <v>0</v>
      </c>
      <c r="X42" s="150"/>
      <c r="Y42" s="150">
        <f t="shared" si="24"/>
        <v>0</v>
      </c>
      <c r="Z42" s="150">
        <f t="shared" si="25"/>
        <v>58.74</v>
      </c>
      <c r="AA42" s="150">
        <f t="shared" si="26"/>
        <v>0.06522585702</v>
      </c>
    </row>
    <row r="43" ht="12.75" customHeight="1">
      <c r="A43" s="22" t="s">
        <v>230</v>
      </c>
      <c r="B43" s="150"/>
      <c r="C43" s="150"/>
      <c r="D43" s="150"/>
      <c r="E43" s="150">
        <f t="shared" si="14"/>
        <v>0</v>
      </c>
      <c r="F43" s="150"/>
      <c r="G43" s="150">
        <f t="shared" si="15"/>
        <v>0</v>
      </c>
      <c r="H43" s="150">
        <v>0.32</v>
      </c>
      <c r="I43" s="150">
        <f t="shared" si="16"/>
        <v>0.01823528071</v>
      </c>
      <c r="J43" s="150"/>
      <c r="K43" s="150">
        <f t="shared" si="17"/>
        <v>0</v>
      </c>
      <c r="L43" s="150">
        <v>2.12</v>
      </c>
      <c r="M43" s="150">
        <f t="shared" si="18"/>
        <v>0.07270682004</v>
      </c>
      <c r="N43" s="150"/>
      <c r="O43" s="150">
        <f t="shared" si="19"/>
        <v>0</v>
      </c>
      <c r="P43" s="150">
        <v>349.59</v>
      </c>
      <c r="Q43" s="150">
        <f t="shared" si="20"/>
        <v>1.031728933</v>
      </c>
      <c r="R43" s="150"/>
      <c r="S43" s="150">
        <f t="shared" si="21"/>
        <v>0</v>
      </c>
      <c r="T43" s="150"/>
      <c r="U43" s="150">
        <f t="shared" si="22"/>
        <v>0</v>
      </c>
      <c r="V43" s="150"/>
      <c r="W43" s="150">
        <f t="shared" si="23"/>
        <v>0</v>
      </c>
      <c r="X43" s="150"/>
      <c r="Y43" s="150">
        <f t="shared" si="24"/>
        <v>0</v>
      </c>
      <c r="Z43" s="150">
        <f t="shared" si="25"/>
        <v>352.03</v>
      </c>
      <c r="AA43" s="150">
        <f t="shared" si="26"/>
        <v>0.3908998714</v>
      </c>
    </row>
    <row r="44" ht="12.75" customHeight="1">
      <c r="A44" s="22" t="s">
        <v>231</v>
      </c>
      <c r="B44" s="150"/>
      <c r="C44" s="150"/>
      <c r="D44" s="150"/>
      <c r="E44" s="150">
        <f t="shared" si="14"/>
        <v>0</v>
      </c>
      <c r="F44" s="150"/>
      <c r="G44" s="150">
        <f t="shared" si="15"/>
        <v>0</v>
      </c>
      <c r="H44" s="150">
        <v>37.3</v>
      </c>
      <c r="I44" s="150">
        <f t="shared" si="16"/>
        <v>2.125549908</v>
      </c>
      <c r="J44" s="150">
        <v>1.8100000000000003</v>
      </c>
      <c r="K44" s="150">
        <f t="shared" si="17"/>
        <v>0.05154903424</v>
      </c>
      <c r="L44" s="150">
        <v>3.5</v>
      </c>
      <c r="M44" s="150">
        <f t="shared" si="18"/>
        <v>0.1200348444</v>
      </c>
      <c r="N44" s="150"/>
      <c r="O44" s="150">
        <f t="shared" si="19"/>
        <v>0</v>
      </c>
      <c r="P44" s="150"/>
      <c r="Q44" s="150">
        <f t="shared" si="20"/>
        <v>0</v>
      </c>
      <c r="R44" s="150"/>
      <c r="S44" s="150">
        <f t="shared" si="21"/>
        <v>0</v>
      </c>
      <c r="T44" s="150"/>
      <c r="U44" s="150">
        <f t="shared" si="22"/>
        <v>0</v>
      </c>
      <c r="V44" s="150"/>
      <c r="W44" s="150">
        <f t="shared" si="23"/>
        <v>0</v>
      </c>
      <c r="X44" s="150"/>
      <c r="Y44" s="150">
        <f t="shared" si="24"/>
        <v>0</v>
      </c>
      <c r="Z44" s="150">
        <f t="shared" si="25"/>
        <v>42.61</v>
      </c>
      <c r="AA44" s="150">
        <f t="shared" si="26"/>
        <v>0.04731484113</v>
      </c>
    </row>
    <row r="45" ht="12.75" customHeight="1">
      <c r="A45" s="22" t="s">
        <v>232</v>
      </c>
      <c r="B45" s="150"/>
      <c r="C45" s="150"/>
      <c r="D45" s="150">
        <v>235.0</v>
      </c>
      <c r="E45" s="150">
        <f t="shared" si="14"/>
        <v>10.11157151</v>
      </c>
      <c r="F45" s="150">
        <v>13.32</v>
      </c>
      <c r="G45" s="150">
        <f t="shared" si="15"/>
        <v>0.2558031007</v>
      </c>
      <c r="H45" s="150">
        <v>0.0</v>
      </c>
      <c r="I45" s="150">
        <f t="shared" si="16"/>
        <v>0</v>
      </c>
      <c r="J45" s="150">
        <v>3.7</v>
      </c>
      <c r="K45" s="150">
        <f t="shared" si="17"/>
        <v>0.1053764788</v>
      </c>
      <c r="L45" s="150">
        <v>20.299999999999997</v>
      </c>
      <c r="M45" s="150">
        <f t="shared" si="18"/>
        <v>0.6962020975</v>
      </c>
      <c r="N45" s="150">
        <v>5.129999999999999</v>
      </c>
      <c r="O45" s="150">
        <f t="shared" si="19"/>
        <v>0.01544250916</v>
      </c>
      <c r="P45" s="150">
        <v>61.7</v>
      </c>
      <c r="Q45" s="150">
        <f t="shared" si="20"/>
        <v>0.1820923802</v>
      </c>
      <c r="R45" s="150">
        <v>35.03</v>
      </c>
      <c r="S45" s="150">
        <f t="shared" si="21"/>
        <v>1.370972792</v>
      </c>
      <c r="T45" s="150">
        <v>3.7</v>
      </c>
      <c r="U45" s="150">
        <f t="shared" si="22"/>
        <v>0.08831813625</v>
      </c>
      <c r="V45" s="150">
        <v>1.34</v>
      </c>
      <c r="W45" s="150">
        <f t="shared" si="23"/>
        <v>0.3788842706</v>
      </c>
      <c r="X45" s="150">
        <v>3.8499999999999996</v>
      </c>
      <c r="Y45" s="150">
        <f t="shared" si="24"/>
        <v>2.727594757</v>
      </c>
      <c r="Z45" s="150">
        <f t="shared" si="25"/>
        <v>383.07</v>
      </c>
      <c r="AA45" s="150">
        <f t="shared" si="26"/>
        <v>0.4253671953</v>
      </c>
    </row>
    <row r="46" ht="12.75" customHeight="1">
      <c r="A46" s="44" t="s">
        <v>233</v>
      </c>
      <c r="B46" s="151"/>
      <c r="C46" s="151"/>
      <c r="D46" s="151"/>
      <c r="E46" s="151">
        <f t="shared" si="14"/>
        <v>0</v>
      </c>
      <c r="F46" s="151"/>
      <c r="G46" s="151">
        <f t="shared" si="15"/>
        <v>0</v>
      </c>
      <c r="H46" s="151"/>
      <c r="I46" s="151">
        <f t="shared" si="16"/>
        <v>0</v>
      </c>
      <c r="J46" s="151">
        <v>52.3</v>
      </c>
      <c r="K46" s="151">
        <f t="shared" si="17"/>
        <v>1.489510768</v>
      </c>
      <c r="L46" s="151"/>
      <c r="M46" s="151">
        <f t="shared" si="18"/>
        <v>0</v>
      </c>
      <c r="N46" s="151">
        <v>17.55</v>
      </c>
      <c r="O46" s="151">
        <f t="shared" si="19"/>
        <v>0.05282963661</v>
      </c>
      <c r="P46" s="151">
        <v>51.0</v>
      </c>
      <c r="Q46" s="151">
        <f t="shared" si="20"/>
        <v>0.1505139609</v>
      </c>
      <c r="R46" s="151"/>
      <c r="S46" s="151">
        <f t="shared" si="21"/>
        <v>0</v>
      </c>
      <c r="T46" s="151">
        <v>8.1</v>
      </c>
      <c r="U46" s="151">
        <f t="shared" si="22"/>
        <v>0.1933451091</v>
      </c>
      <c r="V46" s="151">
        <v>0.3</v>
      </c>
      <c r="W46" s="151">
        <f t="shared" si="23"/>
        <v>0.08482483671</v>
      </c>
      <c r="X46" s="151">
        <v>0.8</v>
      </c>
      <c r="Y46" s="151">
        <f t="shared" si="24"/>
        <v>0.5667729366</v>
      </c>
      <c r="Z46" s="151">
        <f t="shared" si="25"/>
        <v>130.05</v>
      </c>
      <c r="AA46" s="151">
        <f t="shared" si="26"/>
        <v>0.1444096477</v>
      </c>
    </row>
    <row r="47" ht="12.75" customHeight="1">
      <c r="A47" s="16" t="s">
        <v>234</v>
      </c>
      <c r="B47" s="152"/>
      <c r="C47" s="152"/>
      <c r="D47" s="152"/>
      <c r="E47" s="152">
        <f t="shared" si="14"/>
        <v>0</v>
      </c>
      <c r="F47" s="152">
        <v>4.0</v>
      </c>
      <c r="G47" s="152">
        <f t="shared" si="15"/>
        <v>0.07681774797</v>
      </c>
      <c r="H47" s="152">
        <v>9.0</v>
      </c>
      <c r="I47" s="152">
        <f t="shared" si="16"/>
        <v>0.51286727</v>
      </c>
      <c r="J47" s="152"/>
      <c r="K47" s="152">
        <f t="shared" si="17"/>
        <v>0</v>
      </c>
      <c r="L47" s="152">
        <v>19.099999999999998</v>
      </c>
      <c r="M47" s="152">
        <f t="shared" si="18"/>
        <v>0.6550472937</v>
      </c>
      <c r="N47" s="152">
        <v>213.01</v>
      </c>
      <c r="O47" s="152">
        <f t="shared" si="19"/>
        <v>0.6412103074</v>
      </c>
      <c r="P47" s="152">
        <v>51.61</v>
      </c>
      <c r="Q47" s="152">
        <f t="shared" si="20"/>
        <v>0.1523142259</v>
      </c>
      <c r="R47" s="152">
        <v>0.0</v>
      </c>
      <c r="S47" s="152">
        <f t="shared" si="21"/>
        <v>0</v>
      </c>
      <c r="T47" s="152">
        <v>0.0</v>
      </c>
      <c r="U47" s="152">
        <f t="shared" si="22"/>
        <v>0</v>
      </c>
      <c r="V47" s="152">
        <v>0.0</v>
      </c>
      <c r="W47" s="152">
        <f t="shared" si="23"/>
        <v>0</v>
      </c>
      <c r="X47" s="152">
        <v>37.49999999999999</v>
      </c>
      <c r="Y47" s="152">
        <f t="shared" si="24"/>
        <v>26.5674814</v>
      </c>
      <c r="Z47" s="152">
        <f t="shared" si="25"/>
        <v>334.22</v>
      </c>
      <c r="AA47" s="152">
        <f t="shared" si="26"/>
        <v>0.371123356</v>
      </c>
    </row>
    <row r="48" ht="12.75" customHeight="1">
      <c r="A48" s="22" t="s">
        <v>235</v>
      </c>
      <c r="B48" s="150"/>
      <c r="C48" s="150"/>
      <c r="D48" s="150"/>
      <c r="E48" s="150">
        <f t="shared" si="14"/>
        <v>0</v>
      </c>
      <c r="F48" s="150">
        <v>0.01</v>
      </c>
      <c r="G48" s="150">
        <f t="shared" si="15"/>
        <v>0.0001920443699</v>
      </c>
      <c r="H48" s="150"/>
      <c r="I48" s="150">
        <f t="shared" si="16"/>
        <v>0</v>
      </c>
      <c r="J48" s="150"/>
      <c r="K48" s="150">
        <f t="shared" si="17"/>
        <v>0</v>
      </c>
      <c r="L48" s="150">
        <v>3.0</v>
      </c>
      <c r="M48" s="150">
        <f t="shared" si="18"/>
        <v>0.1028870095</v>
      </c>
      <c r="N48" s="150">
        <v>14.65</v>
      </c>
      <c r="O48" s="150">
        <f t="shared" si="19"/>
        <v>0.04409995307</v>
      </c>
      <c r="P48" s="150">
        <v>0.01</v>
      </c>
      <c r="Q48" s="150">
        <f t="shared" si="20"/>
        <v>0.00002951254135</v>
      </c>
      <c r="R48" s="150">
        <v>0.02</v>
      </c>
      <c r="S48" s="150">
        <f t="shared" si="21"/>
        <v>0.0007827421021</v>
      </c>
      <c r="T48" s="150">
        <v>0.03</v>
      </c>
      <c r="U48" s="150">
        <f t="shared" si="22"/>
        <v>0.0007160929966</v>
      </c>
      <c r="V48" s="150"/>
      <c r="W48" s="150">
        <f t="shared" si="23"/>
        <v>0</v>
      </c>
      <c r="X48" s="150">
        <v>2.1399999999999997</v>
      </c>
      <c r="Y48" s="150">
        <f t="shared" si="24"/>
        <v>1.516117605</v>
      </c>
      <c r="Z48" s="150">
        <f t="shared" si="25"/>
        <v>19.86</v>
      </c>
      <c r="AA48" s="150">
        <f t="shared" si="26"/>
        <v>0.02205286892</v>
      </c>
    </row>
    <row r="49" ht="12.75" customHeight="1">
      <c r="A49" s="22" t="s">
        <v>236</v>
      </c>
      <c r="B49" s="150"/>
      <c r="C49" s="150"/>
      <c r="D49" s="150">
        <v>1.0</v>
      </c>
      <c r="E49" s="150">
        <f t="shared" si="14"/>
        <v>0.04302796387</v>
      </c>
      <c r="F49" s="150"/>
      <c r="G49" s="150">
        <f t="shared" si="15"/>
        <v>0</v>
      </c>
      <c r="H49" s="150">
        <v>2.0</v>
      </c>
      <c r="I49" s="150">
        <f t="shared" si="16"/>
        <v>0.1139705044</v>
      </c>
      <c r="J49" s="150"/>
      <c r="K49" s="150">
        <f t="shared" si="17"/>
        <v>0</v>
      </c>
      <c r="L49" s="150">
        <v>0.6</v>
      </c>
      <c r="M49" s="150">
        <f t="shared" si="18"/>
        <v>0.0205774019</v>
      </c>
      <c r="N49" s="150">
        <v>1.54</v>
      </c>
      <c r="O49" s="150">
        <f t="shared" si="19"/>
        <v>0.004635762985</v>
      </c>
      <c r="P49" s="150">
        <v>122.01</v>
      </c>
      <c r="Q49" s="150">
        <f t="shared" si="20"/>
        <v>0.3600825171</v>
      </c>
      <c r="R49" s="150">
        <v>0.0</v>
      </c>
      <c r="S49" s="150">
        <f t="shared" si="21"/>
        <v>0</v>
      </c>
      <c r="T49" s="150">
        <v>2.5</v>
      </c>
      <c r="U49" s="150">
        <f t="shared" si="22"/>
        <v>0.05967441638</v>
      </c>
      <c r="V49" s="150">
        <v>0.0</v>
      </c>
      <c r="W49" s="150">
        <f t="shared" si="23"/>
        <v>0</v>
      </c>
      <c r="X49" s="150">
        <v>0.0</v>
      </c>
      <c r="Y49" s="150">
        <f t="shared" si="24"/>
        <v>0</v>
      </c>
      <c r="Z49" s="150">
        <f t="shared" si="25"/>
        <v>129.65</v>
      </c>
      <c r="AA49" s="150">
        <f t="shared" si="26"/>
        <v>0.1439654812</v>
      </c>
    </row>
    <row r="50" ht="12.75" customHeight="1">
      <c r="A50" s="22" t="s">
        <v>237</v>
      </c>
      <c r="B50" s="150"/>
      <c r="C50" s="150"/>
      <c r="D50" s="150">
        <v>15.0</v>
      </c>
      <c r="E50" s="150">
        <f t="shared" si="14"/>
        <v>0.6454194581</v>
      </c>
      <c r="F50" s="150"/>
      <c r="G50" s="150">
        <f t="shared" si="15"/>
        <v>0</v>
      </c>
      <c r="H50" s="150">
        <v>0.0</v>
      </c>
      <c r="I50" s="150">
        <f t="shared" si="16"/>
        <v>0</v>
      </c>
      <c r="J50" s="150">
        <v>1.2</v>
      </c>
      <c r="K50" s="150">
        <f t="shared" si="17"/>
        <v>0.0341761553</v>
      </c>
      <c r="L50" s="150">
        <v>26.05</v>
      </c>
      <c r="M50" s="150">
        <f t="shared" si="18"/>
        <v>0.893402199</v>
      </c>
      <c r="N50" s="150">
        <v>4.35</v>
      </c>
      <c r="O50" s="150">
        <f t="shared" si="19"/>
        <v>0.01309452531</v>
      </c>
      <c r="P50" s="150">
        <v>106.3</v>
      </c>
      <c r="Q50" s="150">
        <f t="shared" si="20"/>
        <v>0.3137183146</v>
      </c>
      <c r="R50" s="150">
        <v>1.0</v>
      </c>
      <c r="S50" s="150">
        <f t="shared" si="21"/>
        <v>0.03913710511</v>
      </c>
      <c r="T50" s="150">
        <v>0.0</v>
      </c>
      <c r="U50" s="150">
        <f t="shared" si="22"/>
        <v>0</v>
      </c>
      <c r="V50" s="150">
        <v>0.01</v>
      </c>
      <c r="W50" s="150">
        <f t="shared" si="23"/>
        <v>0.002827494557</v>
      </c>
      <c r="X50" s="150">
        <v>0.0</v>
      </c>
      <c r="Y50" s="150">
        <f t="shared" si="24"/>
        <v>0</v>
      </c>
      <c r="Z50" s="150">
        <f t="shared" si="25"/>
        <v>153.91</v>
      </c>
      <c r="AA50" s="150">
        <f t="shared" si="26"/>
        <v>0.1709041821</v>
      </c>
    </row>
    <row r="51" ht="12.75" customHeight="1">
      <c r="A51" s="22" t="s">
        <v>238</v>
      </c>
      <c r="B51" s="150"/>
      <c r="C51" s="150"/>
      <c r="D51" s="150"/>
      <c r="E51" s="150">
        <f t="shared" si="14"/>
        <v>0</v>
      </c>
      <c r="F51" s="150"/>
      <c r="G51" s="150">
        <f t="shared" si="15"/>
        <v>0</v>
      </c>
      <c r="H51" s="150">
        <v>25.2</v>
      </c>
      <c r="I51" s="150">
        <f t="shared" si="16"/>
        <v>1.436028356</v>
      </c>
      <c r="J51" s="150">
        <v>122.8</v>
      </c>
      <c r="K51" s="150">
        <f t="shared" si="17"/>
        <v>3.497359892</v>
      </c>
      <c r="L51" s="150"/>
      <c r="M51" s="150">
        <f t="shared" si="18"/>
        <v>0</v>
      </c>
      <c r="N51" s="150">
        <v>6.51</v>
      </c>
      <c r="O51" s="150">
        <f t="shared" si="19"/>
        <v>0.01959663444</v>
      </c>
      <c r="P51" s="150">
        <v>209.00999999999996</v>
      </c>
      <c r="Q51" s="150">
        <f t="shared" si="20"/>
        <v>0.6168416268</v>
      </c>
      <c r="R51" s="150"/>
      <c r="S51" s="150">
        <f t="shared" si="21"/>
        <v>0</v>
      </c>
      <c r="T51" s="150"/>
      <c r="U51" s="150">
        <f t="shared" si="22"/>
        <v>0</v>
      </c>
      <c r="V51" s="150"/>
      <c r="W51" s="150">
        <f t="shared" si="23"/>
        <v>0</v>
      </c>
      <c r="X51" s="150">
        <v>1.5</v>
      </c>
      <c r="Y51" s="150">
        <f t="shared" si="24"/>
        <v>1.062699256</v>
      </c>
      <c r="Z51" s="150">
        <f t="shared" si="25"/>
        <v>365.02</v>
      </c>
      <c r="AA51" s="150">
        <f t="shared" si="26"/>
        <v>0.4053241799</v>
      </c>
    </row>
    <row r="52" ht="12.75" customHeight="1">
      <c r="A52" s="44" t="s">
        <v>239</v>
      </c>
      <c r="B52" s="151"/>
      <c r="C52" s="151"/>
      <c r="D52" s="151"/>
      <c r="E52" s="151">
        <f t="shared" si="14"/>
        <v>0</v>
      </c>
      <c r="F52" s="151">
        <v>0.8200000000000001</v>
      </c>
      <c r="G52" s="151">
        <f t="shared" si="15"/>
        <v>0.01574763833</v>
      </c>
      <c r="H52" s="151"/>
      <c r="I52" s="151">
        <f t="shared" si="16"/>
        <v>0</v>
      </c>
      <c r="J52" s="151">
        <v>54.6</v>
      </c>
      <c r="K52" s="151">
        <f t="shared" si="17"/>
        <v>1.555015066</v>
      </c>
      <c r="L52" s="151">
        <v>16.0</v>
      </c>
      <c r="M52" s="151">
        <f t="shared" si="18"/>
        <v>0.5487307173</v>
      </c>
      <c r="N52" s="151">
        <v>4.5</v>
      </c>
      <c r="O52" s="151">
        <f t="shared" si="19"/>
        <v>0.01354606067</v>
      </c>
      <c r="P52" s="151">
        <v>0.33999999999999997</v>
      </c>
      <c r="Q52" s="151">
        <f t="shared" si="20"/>
        <v>0.001003426406</v>
      </c>
      <c r="R52" s="151"/>
      <c r="S52" s="151">
        <f t="shared" si="21"/>
        <v>0</v>
      </c>
      <c r="T52" s="151"/>
      <c r="U52" s="151">
        <f t="shared" si="22"/>
        <v>0</v>
      </c>
      <c r="V52" s="151">
        <v>0.01</v>
      </c>
      <c r="W52" s="151">
        <f t="shared" si="23"/>
        <v>0.002827494557</v>
      </c>
      <c r="X52" s="151"/>
      <c r="Y52" s="151">
        <f t="shared" si="24"/>
        <v>0</v>
      </c>
      <c r="Z52" s="151">
        <f t="shared" si="25"/>
        <v>76.27</v>
      </c>
      <c r="AA52" s="151">
        <f t="shared" si="26"/>
        <v>0.08469145582</v>
      </c>
    </row>
    <row r="53" ht="12.75" customHeight="1">
      <c r="A53" s="16" t="s">
        <v>240</v>
      </c>
      <c r="B53" s="150"/>
      <c r="C53" s="150"/>
      <c r="D53" s="150"/>
      <c r="E53" s="150">
        <f t="shared" si="14"/>
        <v>0</v>
      </c>
      <c r="F53" s="150">
        <v>363.6599999999994</v>
      </c>
      <c r="G53" s="150">
        <f t="shared" si="15"/>
        <v>6.983885557</v>
      </c>
      <c r="H53" s="150">
        <v>16.36</v>
      </c>
      <c r="I53" s="150">
        <f t="shared" si="16"/>
        <v>0.9322787263</v>
      </c>
      <c r="J53" s="150">
        <v>29.4</v>
      </c>
      <c r="K53" s="150">
        <f t="shared" si="17"/>
        <v>0.8373158048</v>
      </c>
      <c r="L53" s="150">
        <v>12.65</v>
      </c>
      <c r="M53" s="150">
        <f t="shared" si="18"/>
        <v>0.4338402233</v>
      </c>
      <c r="N53" s="150">
        <v>2105.510000000001</v>
      </c>
      <c r="O53" s="150">
        <f t="shared" si="19"/>
        <v>6.338081378</v>
      </c>
      <c r="P53" s="150">
        <v>113.32000000000001</v>
      </c>
      <c r="Q53" s="150">
        <f t="shared" si="20"/>
        <v>0.3344361186</v>
      </c>
      <c r="R53" s="150">
        <v>2.9000000000000004</v>
      </c>
      <c r="S53" s="150">
        <f t="shared" si="21"/>
        <v>0.1134976048</v>
      </c>
      <c r="T53" s="150">
        <v>30.200000000000003</v>
      </c>
      <c r="U53" s="150">
        <f t="shared" si="22"/>
        <v>0.7208669499</v>
      </c>
      <c r="V53" s="150">
        <v>3.0</v>
      </c>
      <c r="W53" s="150">
        <f t="shared" si="23"/>
        <v>0.8482483671</v>
      </c>
      <c r="X53" s="150">
        <v>0.03</v>
      </c>
      <c r="Y53" s="150">
        <f t="shared" si="24"/>
        <v>0.02125398512</v>
      </c>
      <c r="Z53" s="150">
        <f t="shared" si="25"/>
        <v>2677.03</v>
      </c>
      <c r="AA53" s="150">
        <f t="shared" si="26"/>
        <v>2.97261791</v>
      </c>
    </row>
    <row r="54" ht="12.75" customHeight="1">
      <c r="A54" s="44" t="s">
        <v>241</v>
      </c>
      <c r="B54" s="151"/>
      <c r="C54" s="151"/>
      <c r="D54" s="151"/>
      <c r="E54" s="151">
        <f t="shared" si="14"/>
        <v>0</v>
      </c>
      <c r="F54" s="151"/>
      <c r="G54" s="151">
        <f t="shared" si="15"/>
        <v>0</v>
      </c>
      <c r="H54" s="151"/>
      <c r="I54" s="151">
        <f t="shared" si="16"/>
        <v>0</v>
      </c>
      <c r="J54" s="151"/>
      <c r="K54" s="151">
        <f t="shared" si="17"/>
        <v>0</v>
      </c>
      <c r="L54" s="151"/>
      <c r="M54" s="151">
        <f t="shared" si="18"/>
        <v>0</v>
      </c>
      <c r="N54" s="151">
        <v>0.67</v>
      </c>
      <c r="O54" s="151">
        <f t="shared" si="19"/>
        <v>0.002016857922</v>
      </c>
      <c r="P54" s="151">
        <v>0.6200000000000001</v>
      </c>
      <c r="Q54" s="151">
        <f t="shared" si="20"/>
        <v>0.001829777564</v>
      </c>
      <c r="R54" s="151"/>
      <c r="S54" s="151">
        <f t="shared" si="21"/>
        <v>0</v>
      </c>
      <c r="T54" s="151"/>
      <c r="U54" s="151">
        <f t="shared" si="22"/>
        <v>0</v>
      </c>
      <c r="V54" s="151"/>
      <c r="W54" s="151">
        <f t="shared" si="23"/>
        <v>0</v>
      </c>
      <c r="X54" s="151"/>
      <c r="Y54" s="151">
        <f t="shared" si="24"/>
        <v>0</v>
      </c>
      <c r="Z54" s="151">
        <f t="shared" si="25"/>
        <v>1.29</v>
      </c>
      <c r="AA54" s="151">
        <f t="shared" si="26"/>
        <v>0.001432437105</v>
      </c>
    </row>
    <row r="55" ht="12.75" customHeight="1">
      <c r="A55" s="16" t="s">
        <v>242</v>
      </c>
      <c r="B55" s="152"/>
      <c r="C55" s="152"/>
      <c r="D55" s="152"/>
      <c r="E55" s="152">
        <f t="shared" si="14"/>
        <v>0</v>
      </c>
      <c r="F55" s="152"/>
      <c r="G55" s="152">
        <f t="shared" si="15"/>
        <v>0</v>
      </c>
      <c r="H55" s="152">
        <v>1.5</v>
      </c>
      <c r="I55" s="152">
        <f t="shared" si="16"/>
        <v>0.08547787833</v>
      </c>
      <c r="J55" s="152">
        <v>2.1</v>
      </c>
      <c r="K55" s="152">
        <f t="shared" si="17"/>
        <v>0.05980827177</v>
      </c>
      <c r="L55" s="152">
        <v>20.2</v>
      </c>
      <c r="M55" s="152">
        <f t="shared" si="18"/>
        <v>0.6927725305</v>
      </c>
      <c r="N55" s="152">
        <v>8.92</v>
      </c>
      <c r="O55" s="152">
        <f t="shared" si="19"/>
        <v>0.02685130248</v>
      </c>
      <c r="P55" s="152">
        <v>163.59999999999997</v>
      </c>
      <c r="Q55" s="152">
        <f t="shared" si="20"/>
        <v>0.4828251766</v>
      </c>
      <c r="R55" s="152"/>
      <c r="S55" s="152">
        <f t="shared" si="21"/>
        <v>0</v>
      </c>
      <c r="T55" s="152"/>
      <c r="U55" s="152">
        <f t="shared" si="22"/>
        <v>0</v>
      </c>
      <c r="V55" s="152"/>
      <c r="W55" s="152">
        <f t="shared" si="23"/>
        <v>0</v>
      </c>
      <c r="X55" s="152"/>
      <c r="Y55" s="152">
        <f t="shared" si="24"/>
        <v>0</v>
      </c>
      <c r="Z55" s="152">
        <f t="shared" si="25"/>
        <v>196.32</v>
      </c>
      <c r="AA55" s="152">
        <f t="shared" si="26"/>
        <v>0.2179969399</v>
      </c>
    </row>
    <row r="56" ht="12.75" customHeight="1">
      <c r="A56" s="22" t="s">
        <v>243</v>
      </c>
      <c r="B56" s="150"/>
      <c r="C56" s="150"/>
      <c r="D56" s="150"/>
      <c r="E56" s="150">
        <f t="shared" si="14"/>
        <v>0</v>
      </c>
      <c r="F56" s="150">
        <v>1.1300000000000001</v>
      </c>
      <c r="G56" s="150">
        <f t="shared" si="15"/>
        <v>0.0217010138</v>
      </c>
      <c r="H56" s="150">
        <v>50.8</v>
      </c>
      <c r="I56" s="150">
        <f t="shared" si="16"/>
        <v>2.894850813</v>
      </c>
      <c r="J56" s="150">
        <v>122.07999999999996</v>
      </c>
      <c r="K56" s="150">
        <f t="shared" si="17"/>
        <v>3.476854199</v>
      </c>
      <c r="L56" s="150">
        <v>0.7</v>
      </c>
      <c r="M56" s="150">
        <f t="shared" si="18"/>
        <v>0.02400696888</v>
      </c>
      <c r="N56" s="150">
        <v>1.3</v>
      </c>
      <c r="O56" s="150">
        <f t="shared" si="19"/>
        <v>0.003913306416</v>
      </c>
      <c r="P56" s="150">
        <v>4.0</v>
      </c>
      <c r="Q56" s="150">
        <f t="shared" si="20"/>
        <v>0.01180501654</v>
      </c>
      <c r="R56" s="150"/>
      <c r="S56" s="150">
        <f t="shared" si="21"/>
        <v>0</v>
      </c>
      <c r="T56" s="150"/>
      <c r="U56" s="150">
        <f t="shared" si="22"/>
        <v>0</v>
      </c>
      <c r="V56" s="150"/>
      <c r="W56" s="150">
        <f t="shared" si="23"/>
        <v>0</v>
      </c>
      <c r="X56" s="150">
        <v>1.0</v>
      </c>
      <c r="Y56" s="150">
        <f t="shared" si="24"/>
        <v>0.7084661707</v>
      </c>
      <c r="Z56" s="150">
        <f t="shared" si="25"/>
        <v>181.01</v>
      </c>
      <c r="AA56" s="150">
        <f t="shared" si="26"/>
        <v>0.2009964654</v>
      </c>
    </row>
    <row r="57" ht="12.75" customHeight="1">
      <c r="A57" s="44" t="s">
        <v>244</v>
      </c>
      <c r="B57" s="151"/>
      <c r="C57" s="151"/>
      <c r="D57" s="151">
        <v>0.04</v>
      </c>
      <c r="E57" s="151">
        <f t="shared" si="14"/>
        <v>0.001721118555</v>
      </c>
      <c r="F57" s="151">
        <v>2262.5499999999943</v>
      </c>
      <c r="G57" s="151">
        <f t="shared" si="15"/>
        <v>43.45099892</v>
      </c>
      <c r="H57" s="151">
        <v>584.6700000000001</v>
      </c>
      <c r="I57" s="151">
        <f t="shared" si="16"/>
        <v>33.31756741</v>
      </c>
      <c r="J57" s="151">
        <v>551.9000000000002</v>
      </c>
      <c r="K57" s="151">
        <f t="shared" si="17"/>
        <v>15.71818342</v>
      </c>
      <c r="L57" s="151">
        <v>506.31999999999994</v>
      </c>
      <c r="M57" s="151">
        <f t="shared" si="18"/>
        <v>17.36458355</v>
      </c>
      <c r="N57" s="151">
        <v>3094.7500000000073</v>
      </c>
      <c r="O57" s="151">
        <f t="shared" si="19"/>
        <v>9.315926946</v>
      </c>
      <c r="P57" s="151">
        <v>2768.0800000000054</v>
      </c>
      <c r="Q57" s="151">
        <f t="shared" si="20"/>
        <v>8.169307547</v>
      </c>
      <c r="R57" s="151">
        <v>227.42999999999998</v>
      </c>
      <c r="S57" s="151">
        <f t="shared" si="21"/>
        <v>8.900951814</v>
      </c>
      <c r="T57" s="151">
        <v>493.42</v>
      </c>
      <c r="U57" s="151">
        <f t="shared" si="22"/>
        <v>11.77782021</v>
      </c>
      <c r="V57" s="151">
        <v>3.2</v>
      </c>
      <c r="W57" s="151">
        <f t="shared" si="23"/>
        <v>0.9047982583</v>
      </c>
      <c r="X57" s="151">
        <v>51.19999999999999</v>
      </c>
      <c r="Y57" s="151">
        <f t="shared" si="24"/>
        <v>36.27346794</v>
      </c>
      <c r="Z57" s="151">
        <f t="shared" si="25"/>
        <v>10543.56</v>
      </c>
      <c r="AA57" s="151">
        <f t="shared" si="26"/>
        <v>11.70774152</v>
      </c>
    </row>
    <row r="58" ht="12.75" customHeight="1">
      <c r="A58" s="16" t="s">
        <v>245</v>
      </c>
      <c r="B58" s="152"/>
      <c r="C58" s="152"/>
      <c r="D58" s="152"/>
      <c r="E58" s="152">
        <f t="shared" si="14"/>
        <v>0</v>
      </c>
      <c r="F58" s="152">
        <v>2.5</v>
      </c>
      <c r="G58" s="152">
        <f t="shared" si="15"/>
        <v>0.04801109248</v>
      </c>
      <c r="H58" s="152">
        <v>6.0</v>
      </c>
      <c r="I58" s="152">
        <f t="shared" si="16"/>
        <v>0.3419115133</v>
      </c>
      <c r="J58" s="152">
        <v>5.0</v>
      </c>
      <c r="K58" s="152">
        <f t="shared" si="17"/>
        <v>0.1424006471</v>
      </c>
      <c r="L58" s="152"/>
      <c r="M58" s="152">
        <f t="shared" si="18"/>
        <v>0</v>
      </c>
      <c r="N58" s="152"/>
      <c r="O58" s="152">
        <f t="shared" si="19"/>
        <v>0</v>
      </c>
      <c r="P58" s="152"/>
      <c r="Q58" s="152">
        <f t="shared" si="20"/>
        <v>0</v>
      </c>
      <c r="R58" s="152">
        <v>1.0</v>
      </c>
      <c r="S58" s="152">
        <f t="shared" si="21"/>
        <v>0.03913710511</v>
      </c>
      <c r="T58" s="152"/>
      <c r="U58" s="152">
        <f t="shared" si="22"/>
        <v>0</v>
      </c>
      <c r="V58" s="152"/>
      <c r="W58" s="152">
        <f t="shared" si="23"/>
        <v>0</v>
      </c>
      <c r="X58" s="152"/>
      <c r="Y58" s="152">
        <f t="shared" si="24"/>
        <v>0</v>
      </c>
      <c r="Z58" s="152">
        <f t="shared" si="25"/>
        <v>14.5</v>
      </c>
      <c r="AA58" s="152">
        <f t="shared" si="26"/>
        <v>0.01610103723</v>
      </c>
    </row>
    <row r="59" ht="12.75" customHeight="1">
      <c r="A59" s="22" t="s">
        <v>246</v>
      </c>
      <c r="B59" s="150"/>
      <c r="C59" s="150"/>
      <c r="D59" s="150"/>
      <c r="E59" s="150">
        <f t="shared" si="14"/>
        <v>0</v>
      </c>
      <c r="F59" s="150">
        <v>94.37</v>
      </c>
      <c r="G59" s="150">
        <f t="shared" si="15"/>
        <v>1.812322719</v>
      </c>
      <c r="H59" s="150">
        <v>61.8</v>
      </c>
      <c r="I59" s="150">
        <f t="shared" si="16"/>
        <v>3.521688587</v>
      </c>
      <c r="J59" s="150">
        <v>45.03000000000001</v>
      </c>
      <c r="K59" s="150">
        <f t="shared" si="17"/>
        <v>1.282460227</v>
      </c>
      <c r="L59" s="150">
        <v>15.180000000000001</v>
      </c>
      <c r="M59" s="150">
        <f t="shared" si="18"/>
        <v>0.520608268</v>
      </c>
      <c r="N59" s="150">
        <v>15.089999999999995</v>
      </c>
      <c r="O59" s="150">
        <f t="shared" si="19"/>
        <v>0.04542445678</v>
      </c>
      <c r="P59" s="150">
        <v>7.01</v>
      </c>
      <c r="Q59" s="150">
        <f t="shared" si="20"/>
        <v>0.02068829149</v>
      </c>
      <c r="R59" s="150">
        <v>9.41</v>
      </c>
      <c r="S59" s="150">
        <f t="shared" si="21"/>
        <v>0.3682801591</v>
      </c>
      <c r="T59" s="150">
        <v>0.0</v>
      </c>
      <c r="U59" s="150">
        <f t="shared" si="22"/>
        <v>0</v>
      </c>
      <c r="V59" s="150">
        <v>0.02</v>
      </c>
      <c r="W59" s="150">
        <f t="shared" si="23"/>
        <v>0.005654989114</v>
      </c>
      <c r="X59" s="150">
        <v>18.32</v>
      </c>
      <c r="Y59" s="150">
        <f t="shared" si="24"/>
        <v>12.97910025</v>
      </c>
      <c r="Z59" s="150">
        <f t="shared" si="25"/>
        <v>266.23</v>
      </c>
      <c r="AA59" s="150">
        <f t="shared" si="26"/>
        <v>0.2956261477</v>
      </c>
    </row>
    <row r="60" ht="12.75" customHeight="1">
      <c r="A60" s="44" t="s">
        <v>247</v>
      </c>
      <c r="B60" s="151"/>
      <c r="C60" s="151"/>
      <c r="D60" s="151"/>
      <c r="E60" s="151">
        <f t="shared" si="14"/>
        <v>0</v>
      </c>
      <c r="F60" s="151">
        <v>176.51999999999995</v>
      </c>
      <c r="G60" s="151">
        <f t="shared" si="15"/>
        <v>3.389967218</v>
      </c>
      <c r="H60" s="151">
        <v>3.5</v>
      </c>
      <c r="I60" s="151">
        <f t="shared" si="16"/>
        <v>0.1994483828</v>
      </c>
      <c r="J60" s="151">
        <v>366.55</v>
      </c>
      <c r="K60" s="151">
        <f t="shared" si="17"/>
        <v>10.43939144</v>
      </c>
      <c r="L60" s="151">
        <v>0.02</v>
      </c>
      <c r="M60" s="151">
        <f t="shared" si="18"/>
        <v>0.0006859133966</v>
      </c>
      <c r="N60" s="151">
        <v>3.45</v>
      </c>
      <c r="O60" s="151">
        <f t="shared" si="19"/>
        <v>0.01038531318</v>
      </c>
      <c r="P60" s="151">
        <v>3.83</v>
      </c>
      <c r="Q60" s="151">
        <f t="shared" si="20"/>
        <v>0.01130330334</v>
      </c>
      <c r="R60" s="151">
        <v>0.71</v>
      </c>
      <c r="S60" s="151">
        <f t="shared" si="21"/>
        <v>0.02778734463</v>
      </c>
      <c r="T60" s="151">
        <v>0.8</v>
      </c>
      <c r="U60" s="151">
        <f t="shared" si="22"/>
        <v>0.01909581324</v>
      </c>
      <c r="V60" s="151">
        <v>60.0</v>
      </c>
      <c r="W60" s="151">
        <f t="shared" si="23"/>
        <v>16.96496734</v>
      </c>
      <c r="X60" s="151">
        <v>0.26</v>
      </c>
      <c r="Y60" s="151">
        <f t="shared" si="24"/>
        <v>0.1842012044</v>
      </c>
      <c r="Z60" s="151">
        <f t="shared" si="25"/>
        <v>615.64</v>
      </c>
      <c r="AA60" s="151">
        <f t="shared" si="26"/>
        <v>0.6836167282</v>
      </c>
    </row>
    <row r="61" ht="12.75" customHeight="1">
      <c r="A61" s="16" t="s">
        <v>248</v>
      </c>
      <c r="B61" s="152"/>
      <c r="C61" s="152"/>
      <c r="D61" s="152"/>
      <c r="E61" s="152">
        <f t="shared" si="14"/>
        <v>0</v>
      </c>
      <c r="F61" s="152">
        <v>869.9499999999996</v>
      </c>
      <c r="G61" s="152">
        <f t="shared" si="15"/>
        <v>16.70689996</v>
      </c>
      <c r="H61" s="152">
        <v>423.8400000000002</v>
      </c>
      <c r="I61" s="152">
        <f t="shared" si="16"/>
        <v>24.1526293</v>
      </c>
      <c r="J61" s="152">
        <v>1375.54</v>
      </c>
      <c r="K61" s="152">
        <f t="shared" si="17"/>
        <v>39.17555721</v>
      </c>
      <c r="L61" s="152">
        <v>473.4</v>
      </c>
      <c r="M61" s="152">
        <f t="shared" si="18"/>
        <v>16.2355701</v>
      </c>
      <c r="N61" s="152">
        <v>3406.5800000000254</v>
      </c>
      <c r="O61" s="152">
        <f t="shared" si="19"/>
        <v>10.25460875</v>
      </c>
      <c r="P61" s="152">
        <v>2661.1399999999985</v>
      </c>
      <c r="Q61" s="152">
        <f t="shared" si="20"/>
        <v>7.85370043</v>
      </c>
      <c r="R61" s="152">
        <v>12.010000000000002</v>
      </c>
      <c r="S61" s="152">
        <f t="shared" si="21"/>
        <v>0.4700366323</v>
      </c>
      <c r="T61" s="152">
        <v>765.2000000000002</v>
      </c>
      <c r="U61" s="152">
        <f t="shared" si="22"/>
        <v>18.26514537</v>
      </c>
      <c r="V61" s="152"/>
      <c r="W61" s="152">
        <f t="shared" si="23"/>
        <v>0</v>
      </c>
      <c r="X61" s="152"/>
      <c r="Y61" s="152">
        <f t="shared" si="24"/>
        <v>0</v>
      </c>
      <c r="Z61" s="152">
        <f t="shared" si="25"/>
        <v>9987.66</v>
      </c>
      <c r="AA61" s="152">
        <f t="shared" si="26"/>
        <v>11.09046107</v>
      </c>
    </row>
    <row r="62" ht="12.75" customHeight="1">
      <c r="A62" s="22" t="s">
        <v>249</v>
      </c>
      <c r="B62" s="150"/>
      <c r="C62" s="150"/>
      <c r="D62" s="150"/>
      <c r="E62" s="150">
        <f t="shared" si="14"/>
        <v>0</v>
      </c>
      <c r="F62" s="150">
        <v>52.51</v>
      </c>
      <c r="G62" s="150">
        <f t="shared" si="15"/>
        <v>1.008424987</v>
      </c>
      <c r="H62" s="150">
        <v>13.799999999999999</v>
      </c>
      <c r="I62" s="150">
        <f t="shared" si="16"/>
        <v>0.7863964806</v>
      </c>
      <c r="J62" s="150">
        <v>0.05</v>
      </c>
      <c r="K62" s="150">
        <f t="shared" si="17"/>
        <v>0.001424006471</v>
      </c>
      <c r="L62" s="150"/>
      <c r="M62" s="150">
        <f t="shared" si="18"/>
        <v>0</v>
      </c>
      <c r="N62" s="150">
        <v>0.98</v>
      </c>
      <c r="O62" s="150">
        <f t="shared" si="19"/>
        <v>0.00295003099</v>
      </c>
      <c r="P62" s="150">
        <v>0.73</v>
      </c>
      <c r="Q62" s="150">
        <f t="shared" si="20"/>
        <v>0.002154415519</v>
      </c>
      <c r="R62" s="150"/>
      <c r="S62" s="150">
        <f t="shared" si="21"/>
        <v>0</v>
      </c>
      <c r="T62" s="150"/>
      <c r="U62" s="150">
        <f t="shared" si="22"/>
        <v>0</v>
      </c>
      <c r="V62" s="150"/>
      <c r="W62" s="150">
        <f t="shared" si="23"/>
        <v>0</v>
      </c>
      <c r="X62" s="150"/>
      <c r="Y62" s="150">
        <f t="shared" si="24"/>
        <v>0</v>
      </c>
      <c r="Z62" s="150">
        <f t="shared" si="25"/>
        <v>68.07</v>
      </c>
      <c r="AA62" s="150">
        <f t="shared" si="26"/>
        <v>0.07558604167</v>
      </c>
    </row>
    <row r="63" ht="12.75" customHeight="1">
      <c r="A63" s="22" t="s">
        <v>250</v>
      </c>
      <c r="B63" s="150"/>
      <c r="C63" s="150"/>
      <c r="D63" s="150"/>
      <c r="E63" s="150">
        <f t="shared" si="14"/>
        <v>0</v>
      </c>
      <c r="F63" s="150"/>
      <c r="G63" s="150">
        <f t="shared" si="15"/>
        <v>0</v>
      </c>
      <c r="H63" s="150"/>
      <c r="I63" s="150">
        <f t="shared" si="16"/>
        <v>0</v>
      </c>
      <c r="J63" s="150"/>
      <c r="K63" s="150">
        <f t="shared" si="17"/>
        <v>0</v>
      </c>
      <c r="L63" s="150"/>
      <c r="M63" s="150">
        <f t="shared" si="18"/>
        <v>0</v>
      </c>
      <c r="N63" s="150">
        <v>1.35</v>
      </c>
      <c r="O63" s="150">
        <f t="shared" si="19"/>
        <v>0.004063818201</v>
      </c>
      <c r="P63" s="150">
        <v>0.05</v>
      </c>
      <c r="Q63" s="150">
        <f t="shared" si="20"/>
        <v>0.0001475627068</v>
      </c>
      <c r="R63" s="150">
        <v>0.01</v>
      </c>
      <c r="S63" s="150">
        <f t="shared" si="21"/>
        <v>0.0003913710511</v>
      </c>
      <c r="T63" s="150">
        <v>3.0</v>
      </c>
      <c r="U63" s="150">
        <f t="shared" si="22"/>
        <v>0.07160929966</v>
      </c>
      <c r="V63" s="150"/>
      <c r="W63" s="150">
        <f t="shared" si="23"/>
        <v>0</v>
      </c>
      <c r="X63" s="150"/>
      <c r="Y63" s="150">
        <f t="shared" si="24"/>
        <v>0</v>
      </c>
      <c r="Z63" s="150">
        <f t="shared" si="25"/>
        <v>4.41</v>
      </c>
      <c r="AA63" s="150">
        <f t="shared" si="26"/>
        <v>0.00489693615</v>
      </c>
    </row>
    <row r="64" ht="12.75" customHeight="1">
      <c r="A64" s="44" t="s">
        <v>251</v>
      </c>
      <c r="B64" s="151"/>
      <c r="C64" s="151"/>
      <c r="D64" s="151">
        <v>2033.01</v>
      </c>
      <c r="E64" s="151">
        <f t="shared" si="14"/>
        <v>87.47628083</v>
      </c>
      <c r="F64" s="151">
        <v>0.38999999999999996</v>
      </c>
      <c r="G64" s="151">
        <f t="shared" si="15"/>
        <v>0.007489730427</v>
      </c>
      <c r="H64" s="151">
        <v>0.0</v>
      </c>
      <c r="I64" s="151">
        <f t="shared" si="16"/>
        <v>0</v>
      </c>
      <c r="J64" s="151">
        <v>491.06</v>
      </c>
      <c r="K64" s="151">
        <f t="shared" si="17"/>
        <v>13.98545235</v>
      </c>
      <c r="L64" s="151">
        <v>25.82</v>
      </c>
      <c r="M64" s="151">
        <f t="shared" si="18"/>
        <v>0.885514195</v>
      </c>
      <c r="N64" s="151">
        <v>365.4799999999999</v>
      </c>
      <c r="O64" s="151">
        <f t="shared" si="19"/>
        <v>1.100180945</v>
      </c>
      <c r="P64" s="151">
        <v>374.50000000000006</v>
      </c>
      <c r="Q64" s="151">
        <f t="shared" si="20"/>
        <v>1.105244674</v>
      </c>
      <c r="R64" s="151">
        <v>0.1</v>
      </c>
      <c r="S64" s="151">
        <f t="shared" si="21"/>
        <v>0.003913710511</v>
      </c>
      <c r="T64" s="151">
        <v>50.95</v>
      </c>
      <c r="U64" s="151">
        <f t="shared" si="22"/>
        <v>1.216164606</v>
      </c>
      <c r="V64" s="151">
        <v>0.01</v>
      </c>
      <c r="W64" s="151">
        <f t="shared" si="23"/>
        <v>0.002827494557</v>
      </c>
      <c r="X64" s="151">
        <v>0.14</v>
      </c>
      <c r="Y64" s="151">
        <f t="shared" si="24"/>
        <v>0.0991852639</v>
      </c>
      <c r="Z64" s="151">
        <f t="shared" si="25"/>
        <v>3341.46</v>
      </c>
      <c r="AA64" s="151">
        <f t="shared" si="26"/>
        <v>3.710411852</v>
      </c>
    </row>
    <row r="65" ht="12.75" customHeight="1">
      <c r="A65" s="16" t="s">
        <v>252</v>
      </c>
      <c r="B65" s="152"/>
      <c r="C65" s="152"/>
      <c r="D65" s="152"/>
      <c r="E65" s="152">
        <f t="shared" si="14"/>
        <v>0</v>
      </c>
      <c r="F65" s="152"/>
      <c r="G65" s="152">
        <f t="shared" si="15"/>
        <v>0</v>
      </c>
      <c r="H65" s="152"/>
      <c r="I65" s="152">
        <f t="shared" si="16"/>
        <v>0</v>
      </c>
      <c r="J65" s="152"/>
      <c r="K65" s="152">
        <f t="shared" si="17"/>
        <v>0</v>
      </c>
      <c r="L65" s="152"/>
      <c r="M65" s="152">
        <f t="shared" si="18"/>
        <v>0</v>
      </c>
      <c r="N65" s="152">
        <v>0.52</v>
      </c>
      <c r="O65" s="152">
        <f t="shared" si="19"/>
        <v>0.001565322566</v>
      </c>
      <c r="P65" s="152">
        <v>19763.43</v>
      </c>
      <c r="Q65" s="152">
        <f t="shared" si="20"/>
        <v>58.32690452</v>
      </c>
      <c r="R65" s="152"/>
      <c r="S65" s="152">
        <f t="shared" si="21"/>
        <v>0</v>
      </c>
      <c r="T65" s="152">
        <v>0.44</v>
      </c>
      <c r="U65" s="152">
        <f t="shared" si="22"/>
        <v>0.01050269728</v>
      </c>
      <c r="V65" s="152"/>
      <c r="W65" s="152">
        <f t="shared" si="23"/>
        <v>0</v>
      </c>
      <c r="X65" s="152"/>
      <c r="Y65" s="152">
        <f t="shared" si="24"/>
        <v>0</v>
      </c>
      <c r="Z65" s="152">
        <f t="shared" si="25"/>
        <v>19764.39</v>
      </c>
      <c r="AA65" s="152">
        <f t="shared" si="26"/>
        <v>21.94670201</v>
      </c>
    </row>
    <row r="66" ht="12.75" customHeight="1">
      <c r="A66" s="22" t="s">
        <v>253</v>
      </c>
      <c r="B66" s="150"/>
      <c r="C66" s="150"/>
      <c r="D66" s="150"/>
      <c r="E66" s="150">
        <f t="shared" si="14"/>
        <v>0</v>
      </c>
      <c r="F66" s="150">
        <v>12.52</v>
      </c>
      <c r="G66" s="150">
        <f t="shared" si="15"/>
        <v>0.2404395512</v>
      </c>
      <c r="H66" s="150">
        <v>6.8</v>
      </c>
      <c r="I66" s="150">
        <f t="shared" si="16"/>
        <v>0.3874997151</v>
      </c>
      <c r="J66" s="150">
        <v>7.15</v>
      </c>
      <c r="K66" s="150">
        <f t="shared" si="17"/>
        <v>0.2036329253</v>
      </c>
      <c r="L66" s="150">
        <v>10.589999999999998</v>
      </c>
      <c r="M66" s="150">
        <f t="shared" si="18"/>
        <v>0.3631911435</v>
      </c>
      <c r="N66" s="150">
        <v>14.429999999999998</v>
      </c>
      <c r="O66" s="150">
        <f t="shared" si="19"/>
        <v>0.04343770122</v>
      </c>
      <c r="P66" s="150">
        <v>135.89</v>
      </c>
      <c r="Q66" s="150">
        <f t="shared" si="20"/>
        <v>0.4010459245</v>
      </c>
      <c r="R66" s="150">
        <v>54.61</v>
      </c>
      <c r="S66" s="150">
        <f t="shared" si="21"/>
        <v>2.13727731</v>
      </c>
      <c r="T66" s="150"/>
      <c r="U66" s="150">
        <f t="shared" si="22"/>
        <v>0</v>
      </c>
      <c r="V66" s="150"/>
      <c r="W66" s="150">
        <f t="shared" si="23"/>
        <v>0</v>
      </c>
      <c r="X66" s="150"/>
      <c r="Y66" s="150">
        <f t="shared" si="24"/>
        <v>0</v>
      </c>
      <c r="Z66" s="150">
        <f t="shared" si="25"/>
        <v>241.99</v>
      </c>
      <c r="AA66" s="150">
        <f t="shared" si="26"/>
        <v>0.2687096551</v>
      </c>
    </row>
    <row r="67" ht="12.75" customHeight="1">
      <c r="A67" s="44" t="s">
        <v>254</v>
      </c>
      <c r="B67" s="151"/>
      <c r="C67" s="151"/>
      <c r="D67" s="151"/>
      <c r="E67" s="151">
        <f t="shared" si="14"/>
        <v>0</v>
      </c>
      <c r="F67" s="151">
        <v>1.2200000000000002</v>
      </c>
      <c r="G67" s="151">
        <f t="shared" si="15"/>
        <v>0.02342941313</v>
      </c>
      <c r="H67" s="151">
        <v>73.35</v>
      </c>
      <c r="I67" s="151">
        <f t="shared" si="16"/>
        <v>4.17986825</v>
      </c>
      <c r="J67" s="151"/>
      <c r="K67" s="151">
        <f t="shared" si="17"/>
        <v>0</v>
      </c>
      <c r="L67" s="151">
        <v>75.36</v>
      </c>
      <c r="M67" s="151">
        <f t="shared" si="18"/>
        <v>2.584521678</v>
      </c>
      <c r="N67" s="151">
        <v>533.9200000000001</v>
      </c>
      <c r="O67" s="151">
        <f t="shared" si="19"/>
        <v>1.607225047</v>
      </c>
      <c r="P67" s="151">
        <v>56.239999999999995</v>
      </c>
      <c r="Q67" s="151">
        <f t="shared" si="20"/>
        <v>0.1659785326</v>
      </c>
      <c r="R67" s="151">
        <v>58.839999999999996</v>
      </c>
      <c r="S67" s="151">
        <f t="shared" si="21"/>
        <v>2.302827264</v>
      </c>
      <c r="T67" s="151">
        <v>0.1</v>
      </c>
      <c r="U67" s="151">
        <f t="shared" si="22"/>
        <v>0.002386976655</v>
      </c>
      <c r="V67" s="151">
        <v>20.5</v>
      </c>
      <c r="W67" s="151">
        <f t="shared" si="23"/>
        <v>5.796363842</v>
      </c>
      <c r="X67" s="151">
        <v>0.0</v>
      </c>
      <c r="Y67" s="151">
        <f t="shared" si="24"/>
        <v>0</v>
      </c>
      <c r="Z67" s="151">
        <f t="shared" si="25"/>
        <v>819.53</v>
      </c>
      <c r="AA67" s="151">
        <f t="shared" si="26"/>
        <v>0.91001952</v>
      </c>
    </row>
    <row r="68" ht="12.75" customHeight="1">
      <c r="A68" s="153" t="s">
        <v>255</v>
      </c>
      <c r="B68" s="154"/>
      <c r="C68" s="154"/>
      <c r="D68" s="154">
        <v>0.02</v>
      </c>
      <c r="E68" s="154">
        <f t="shared" si="14"/>
        <v>0.0008605592775</v>
      </c>
      <c r="F68" s="154">
        <v>46.74</v>
      </c>
      <c r="G68" s="154">
        <f t="shared" si="15"/>
        <v>0.8976153851</v>
      </c>
      <c r="H68" s="154">
        <v>0.0</v>
      </c>
      <c r="I68" s="154">
        <f t="shared" si="16"/>
        <v>0</v>
      </c>
      <c r="J68" s="154"/>
      <c r="K68" s="154">
        <f t="shared" si="17"/>
        <v>0</v>
      </c>
      <c r="L68" s="154">
        <v>401.62</v>
      </c>
      <c r="M68" s="154">
        <f t="shared" si="18"/>
        <v>13.77382692</v>
      </c>
      <c r="N68" s="154">
        <v>19684.30999999999</v>
      </c>
      <c r="O68" s="154">
        <f t="shared" si="19"/>
        <v>59.25441278</v>
      </c>
      <c r="P68" s="154">
        <v>6634.250000000015</v>
      </c>
      <c r="Q68" s="154">
        <f t="shared" si="20"/>
        <v>19.57935775</v>
      </c>
      <c r="R68" s="154">
        <v>116.51</v>
      </c>
      <c r="S68" s="154">
        <f t="shared" si="21"/>
        <v>4.559864116</v>
      </c>
      <c r="T68" s="154">
        <v>1825.8799999999994</v>
      </c>
      <c r="U68" s="154">
        <f t="shared" si="22"/>
        <v>43.58332936</v>
      </c>
      <c r="V68" s="154">
        <v>143.09</v>
      </c>
      <c r="W68" s="154">
        <f t="shared" si="23"/>
        <v>40.45861962</v>
      </c>
      <c r="X68" s="154">
        <v>23.39</v>
      </c>
      <c r="Y68" s="154">
        <f t="shared" si="24"/>
        <v>16.57102373</v>
      </c>
      <c r="Z68" s="154">
        <f t="shared" si="25"/>
        <v>28875.81</v>
      </c>
      <c r="AA68" s="154">
        <f t="shared" si="26"/>
        <v>32.06417185</v>
      </c>
    </row>
    <row r="69" ht="12.75" customHeight="1">
      <c r="A69" s="27" t="s">
        <v>140</v>
      </c>
      <c r="B69" s="155">
        <f>SUM(B30:B68)</f>
        <v>0</v>
      </c>
      <c r="C69" s="155">
        <f>SUM(C29:C68)</f>
        <v>0</v>
      </c>
      <c r="D69" s="155">
        <f>SUM(D30:D68)</f>
        <v>2324.07</v>
      </c>
      <c r="E69" s="155">
        <f>SUM(E29:E68)</f>
        <v>100</v>
      </c>
      <c r="F69" s="155">
        <f>SUM(F30:F68)</f>
        <v>5207.13</v>
      </c>
      <c r="G69" s="155">
        <f>SUM(G29:G68)</f>
        <v>100</v>
      </c>
      <c r="H69" s="155">
        <f>SUM(H30:H68)</f>
        <v>1754.84</v>
      </c>
      <c r="I69" s="155">
        <f>SUM(I29:I68)</f>
        <v>100</v>
      </c>
      <c r="J69" s="155">
        <f>SUM(J30:J68)</f>
        <v>3511.22</v>
      </c>
      <c r="K69" s="155">
        <f>SUM(K29:K68)</f>
        <v>100</v>
      </c>
      <c r="L69" s="155">
        <f>SUM(L30:L68)</f>
        <v>2915.82</v>
      </c>
      <c r="M69" s="155">
        <f>SUM(M29:M68)</f>
        <v>100</v>
      </c>
      <c r="N69" s="155">
        <f>SUM(N30:N68)</f>
        <v>33219.99</v>
      </c>
      <c r="O69" s="155">
        <f>SUM(O29:O68)</f>
        <v>100</v>
      </c>
      <c r="P69" s="155">
        <f>SUM(P30:P68)</f>
        <v>33883.9</v>
      </c>
      <c r="Q69" s="155">
        <f>SUM(Q29:Q68)</f>
        <v>100</v>
      </c>
      <c r="R69" s="155">
        <f>SUM(R30:R68)</f>
        <v>2555.12</v>
      </c>
      <c r="S69" s="155">
        <f>SUM(S29:S68)</f>
        <v>100</v>
      </c>
      <c r="T69" s="155">
        <f>SUM(T30:T68)</f>
        <v>4189.4</v>
      </c>
      <c r="U69" s="155">
        <f>SUM(U29:U68)</f>
        <v>100</v>
      </c>
      <c r="V69" s="155">
        <f>SUM(V30:V68)</f>
        <v>353.67</v>
      </c>
      <c r="W69" s="155">
        <f>SUM(W29:W68)</f>
        <v>100</v>
      </c>
      <c r="X69" s="155">
        <f>SUM(X30:X68)</f>
        <v>141.15</v>
      </c>
      <c r="Y69" s="155">
        <f t="shared" ref="Y69:AA69" si="27">SUM(Y29:Y68)</f>
        <v>100</v>
      </c>
      <c r="Z69" s="155">
        <f t="shared" si="27"/>
        <v>90056.31</v>
      </c>
      <c r="AA69" s="155">
        <f t="shared" si="27"/>
        <v>100</v>
      </c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8:Q28"/>
    <mergeCell ref="R28:S28"/>
    <mergeCell ref="T28:U28"/>
    <mergeCell ref="V28:W28"/>
    <mergeCell ref="Z28:Z29"/>
    <mergeCell ref="AA28:AA29"/>
    <mergeCell ref="F8:G8"/>
    <mergeCell ref="H8:I8"/>
    <mergeCell ref="A27:A29"/>
    <mergeCell ref="B27:Y27"/>
    <mergeCell ref="B28:C28"/>
    <mergeCell ref="D28:E28"/>
    <mergeCell ref="F28:G28"/>
    <mergeCell ref="X28:Y28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7:AA27"/>
    <mergeCell ref="H28:I28"/>
    <mergeCell ref="J28:K28"/>
    <mergeCell ref="L28:M28"/>
    <mergeCell ref="N28:O28"/>
  </mergeCells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5.88"/>
    <col customWidth="1" min="3" max="3" width="6.38"/>
    <col customWidth="1" min="4" max="4" width="5.88"/>
    <col customWidth="1" min="5" max="5" width="6.38"/>
    <col customWidth="1" min="6" max="6" width="6.25"/>
    <col customWidth="1" min="7" max="7" width="6.38"/>
    <col customWidth="1" min="8" max="8" width="5.88"/>
    <col customWidth="1" min="9" max="9" width="6.38"/>
    <col customWidth="1" min="10" max="10" width="5.88"/>
    <col customWidth="1" min="11" max="11" width="6.38"/>
    <col customWidth="1" min="12" max="12" width="5.88"/>
    <col customWidth="1" min="13" max="15" width="6.38"/>
    <col customWidth="1" min="16" max="16" width="7.63"/>
    <col customWidth="1" min="17" max="17" width="6.38"/>
    <col customWidth="1" min="18" max="18" width="5.88"/>
    <col customWidth="1" min="19" max="19" width="6.38"/>
    <col customWidth="1" min="20" max="20" width="5.88"/>
    <col customWidth="1" min="21" max="21" width="6.38"/>
    <col customWidth="1" min="22" max="22" width="5.88"/>
    <col customWidth="1" min="23" max="23" width="6.38"/>
    <col customWidth="1" min="24" max="24" width="5.88"/>
    <col customWidth="1" min="25" max="25" width="6.38"/>
    <col customWidth="1" min="26" max="26" width="7.63"/>
    <col customWidth="1" min="27" max="27" width="6.38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269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>
        <v>0.0</v>
      </c>
      <c r="C10" s="173">
        <v>0.0</v>
      </c>
      <c r="D10" s="16">
        <v>6.75</v>
      </c>
      <c r="E10" s="173">
        <f t="shared" ref="E10:E19" si="1">((D10/D$19*100))</f>
        <v>7.970244421</v>
      </c>
      <c r="F10" s="16">
        <v>3.68</v>
      </c>
      <c r="G10" s="173">
        <f t="shared" ref="G10:G19" si="2">((F10/F$19*100))</f>
        <v>0.1647977645</v>
      </c>
      <c r="H10" s="152">
        <f>SUM(H30:H38)</f>
        <v>172.5</v>
      </c>
      <c r="I10" s="173">
        <f t="shared" ref="I10:I19" si="3">((H10/H$19*100))</f>
        <v>9.801526197</v>
      </c>
      <c r="J10" s="16">
        <v>29.25</v>
      </c>
      <c r="K10" s="173">
        <f t="shared" ref="K10:K19" si="4">((J10/J$19*100))</f>
        <v>4.50436577</v>
      </c>
      <c r="L10" s="16">
        <v>107.9</v>
      </c>
      <c r="M10" s="173">
        <f t="shared" ref="M10:M19" si="5">((L10/L$19*100))</f>
        <v>12.41057257</v>
      </c>
      <c r="N10" s="136">
        <v>410.93</v>
      </c>
      <c r="O10" s="173">
        <f t="shared" ref="O10:O19" si="6">((N10/N$19*100))</f>
        <v>23.35891314</v>
      </c>
      <c r="P10" s="152">
        <f>SUM(P30:P38)</f>
        <v>85.76</v>
      </c>
      <c r="Q10" s="173">
        <f t="shared" ref="Q10:Q19" si="7">((P10/P$19*100))</f>
        <v>2.587707785</v>
      </c>
      <c r="R10" s="152">
        <f>SUM(R30:R38)</f>
        <v>6.13</v>
      </c>
      <c r="S10" s="173">
        <f t="shared" ref="S10:S19" si="8">((R10/R$19*100))</f>
        <v>43.81701215</v>
      </c>
      <c r="T10" s="152">
        <f>SUM(T30:T38)</f>
        <v>21.35</v>
      </c>
      <c r="U10" s="173">
        <f t="shared" ref="U10:U19" si="9">((T10/T$19*100))</f>
        <v>19.44975859</v>
      </c>
      <c r="V10" s="152">
        <f>SUM(V30:V38)</f>
        <v>0</v>
      </c>
      <c r="W10" s="173">
        <f t="shared" ref="W10:W19" si="10">((V10/V$19*100))</f>
        <v>0</v>
      </c>
      <c r="X10" s="152">
        <f>SUM(X30:X38)</f>
        <v>0.3</v>
      </c>
      <c r="Y10" s="173">
        <f t="shared" ref="Y10:Y19" si="11">((X10/X$19*100))</f>
        <v>1.116071429</v>
      </c>
      <c r="Z10" s="136">
        <f t="shared" ref="Z10:Z18" si="12">SUM(B10+D10+F10+H10+J10+L10+N10+P10+T10+V10+X10+R10)</f>
        <v>844.55</v>
      </c>
      <c r="AA10" s="173">
        <f t="shared" ref="AA10:AA19" si="13">((Z10/Z$19*100))</f>
        <v>7.741120008</v>
      </c>
    </row>
    <row r="11" ht="24.75" customHeight="1">
      <c r="A11" s="22" t="s">
        <v>262</v>
      </c>
      <c r="B11" s="22">
        <v>0.0</v>
      </c>
      <c r="C11" s="174">
        <v>0.0</v>
      </c>
      <c r="D11" s="22">
        <v>0.0</v>
      </c>
      <c r="E11" s="174">
        <f t="shared" si="1"/>
        <v>0</v>
      </c>
      <c r="F11" s="22">
        <v>19.4</v>
      </c>
      <c r="G11" s="174">
        <f t="shared" si="2"/>
        <v>0.8687708236</v>
      </c>
      <c r="H11" s="150">
        <f>SUM(H39:H46)</f>
        <v>44.2</v>
      </c>
      <c r="I11" s="174">
        <f t="shared" si="3"/>
        <v>2.511463524</v>
      </c>
      <c r="J11" s="22">
        <v>56.97</v>
      </c>
      <c r="K11" s="174">
        <f t="shared" si="4"/>
        <v>8.773118561</v>
      </c>
      <c r="L11" s="22">
        <v>91.45</v>
      </c>
      <c r="M11" s="174">
        <f t="shared" si="5"/>
        <v>10.51850659</v>
      </c>
      <c r="N11" s="139">
        <v>204.81</v>
      </c>
      <c r="O11" s="174">
        <f t="shared" si="6"/>
        <v>11.64222374</v>
      </c>
      <c r="P11" s="150">
        <f>SUM(P39:P46)</f>
        <v>635.57</v>
      </c>
      <c r="Q11" s="174">
        <f t="shared" si="7"/>
        <v>19.17758205</v>
      </c>
      <c r="R11" s="150">
        <f>SUM(R39:R46)</f>
        <v>0.05</v>
      </c>
      <c r="S11" s="174">
        <f t="shared" si="8"/>
        <v>0.3573981415</v>
      </c>
      <c r="T11" s="150">
        <f>SUM(T39:T46)</f>
        <v>8.46</v>
      </c>
      <c r="U11" s="174">
        <f t="shared" si="9"/>
        <v>7.707023777</v>
      </c>
      <c r="V11" s="150">
        <f>SUM(V39:V46)</f>
        <v>13</v>
      </c>
      <c r="W11" s="174">
        <f t="shared" si="10"/>
        <v>14.52513966</v>
      </c>
      <c r="X11" s="150">
        <f>SUM(X39:X46)</f>
        <v>5.02</v>
      </c>
      <c r="Y11" s="174">
        <f t="shared" si="11"/>
        <v>18.67559524</v>
      </c>
      <c r="Z11" s="139">
        <f t="shared" si="12"/>
        <v>1078.93</v>
      </c>
      <c r="AA11" s="174">
        <f t="shared" si="13"/>
        <v>9.889440069</v>
      </c>
    </row>
    <row r="12" ht="24.75" customHeight="1">
      <c r="A12" s="22" t="s">
        <v>263</v>
      </c>
      <c r="B12" s="22">
        <v>0.0</v>
      </c>
      <c r="C12" s="174">
        <v>0.0</v>
      </c>
      <c r="D12" s="22">
        <v>14.8</v>
      </c>
      <c r="E12" s="174">
        <f t="shared" si="1"/>
        <v>17.47549888</v>
      </c>
      <c r="F12" s="22">
        <v>253.83</v>
      </c>
      <c r="G12" s="174">
        <f t="shared" si="2"/>
        <v>11.36701537</v>
      </c>
      <c r="H12" s="150">
        <f>SUM(H47:H52)</f>
        <v>308.56</v>
      </c>
      <c r="I12" s="174">
        <f t="shared" si="3"/>
        <v>17.5325155</v>
      </c>
      <c r="J12" s="22">
        <v>17.0</v>
      </c>
      <c r="K12" s="174">
        <f t="shared" si="4"/>
        <v>2.617921986</v>
      </c>
      <c r="L12" s="22">
        <v>37.52</v>
      </c>
      <c r="M12" s="174">
        <f t="shared" si="5"/>
        <v>4.315520692</v>
      </c>
      <c r="N12" s="139">
        <v>10.92</v>
      </c>
      <c r="O12" s="174">
        <f t="shared" si="6"/>
        <v>0.6207366985</v>
      </c>
      <c r="P12" s="150">
        <f>SUM(P47:P52)</f>
        <v>38.12</v>
      </c>
      <c r="Q12" s="174">
        <f t="shared" si="7"/>
        <v>1.150226455</v>
      </c>
      <c r="R12" s="150">
        <f>SUM(R47:R52)</f>
        <v>0</v>
      </c>
      <c r="S12" s="174">
        <f t="shared" si="8"/>
        <v>0</v>
      </c>
      <c r="T12" s="150">
        <f>SUM(T47:T52)</f>
        <v>0</v>
      </c>
      <c r="U12" s="174">
        <f t="shared" si="9"/>
        <v>0</v>
      </c>
      <c r="V12" s="150">
        <f>SUM(V47:V52)</f>
        <v>0</v>
      </c>
      <c r="W12" s="174">
        <f t="shared" si="10"/>
        <v>0</v>
      </c>
      <c r="X12" s="150">
        <f>SUM(X47:X52)</f>
        <v>20.53</v>
      </c>
      <c r="Y12" s="174">
        <f t="shared" si="11"/>
        <v>76.3764881</v>
      </c>
      <c r="Z12" s="139">
        <f t="shared" si="12"/>
        <v>701.28</v>
      </c>
      <c r="AA12" s="174">
        <f t="shared" si="13"/>
        <v>6.427911479</v>
      </c>
    </row>
    <row r="13" ht="24.75" customHeight="1">
      <c r="A13" s="22" t="s">
        <v>264</v>
      </c>
      <c r="B13" s="22">
        <v>0.0</v>
      </c>
      <c r="C13" s="174">
        <v>0.0</v>
      </c>
      <c r="D13" s="22">
        <v>1.1</v>
      </c>
      <c r="E13" s="174">
        <f t="shared" si="1"/>
        <v>1.298854646</v>
      </c>
      <c r="F13" s="22">
        <v>695.51</v>
      </c>
      <c r="G13" s="174">
        <f t="shared" si="2"/>
        <v>31.14632967</v>
      </c>
      <c r="H13" s="150">
        <f>SUM(H53:H54)</f>
        <v>27.73</v>
      </c>
      <c r="I13" s="174">
        <f t="shared" si="3"/>
        <v>1.575630849</v>
      </c>
      <c r="J13" s="22">
        <v>4.5</v>
      </c>
      <c r="K13" s="174">
        <f t="shared" si="4"/>
        <v>0.6929793492</v>
      </c>
      <c r="L13" s="22">
        <v>1.25</v>
      </c>
      <c r="M13" s="174">
        <f t="shared" si="5"/>
        <v>0.1437740103</v>
      </c>
      <c r="N13" s="139">
        <v>7.48</v>
      </c>
      <c r="O13" s="174">
        <f t="shared" si="6"/>
        <v>0.4251932697</v>
      </c>
      <c r="P13" s="150">
        <f>SUM(P53:P54)</f>
        <v>26.2</v>
      </c>
      <c r="Q13" s="174">
        <f t="shared" si="7"/>
        <v>0.7905543838</v>
      </c>
      <c r="R13" s="150">
        <f>SUM(R53:R54)</f>
        <v>1.05</v>
      </c>
      <c r="S13" s="174">
        <f t="shared" si="8"/>
        <v>7.505360972</v>
      </c>
      <c r="T13" s="150">
        <f>SUM(T53:T54)</f>
        <v>0.1</v>
      </c>
      <c r="U13" s="174">
        <f t="shared" si="9"/>
        <v>0.09109957183</v>
      </c>
      <c r="V13" s="150">
        <f>SUM(V53:V54)</f>
        <v>0</v>
      </c>
      <c r="W13" s="174">
        <f t="shared" si="10"/>
        <v>0</v>
      </c>
      <c r="X13" s="150">
        <f>SUM(X53:X54)</f>
        <v>0.5</v>
      </c>
      <c r="Y13" s="174">
        <f t="shared" si="11"/>
        <v>1.860119048</v>
      </c>
      <c r="Z13" s="139">
        <f t="shared" si="12"/>
        <v>765.42</v>
      </c>
      <c r="AA13" s="174">
        <f t="shared" si="13"/>
        <v>7.015816798</v>
      </c>
    </row>
    <row r="14" ht="24.75" customHeight="1">
      <c r="A14" s="22" t="s">
        <v>265</v>
      </c>
      <c r="B14" s="22">
        <v>0.0</v>
      </c>
      <c r="C14" s="174">
        <v>0.0</v>
      </c>
      <c r="D14" s="22">
        <v>7.11</v>
      </c>
      <c r="E14" s="174">
        <f t="shared" si="1"/>
        <v>8.395324123</v>
      </c>
      <c r="F14" s="22">
        <v>689.27</v>
      </c>
      <c r="G14" s="174">
        <f t="shared" si="2"/>
        <v>30.86688998</v>
      </c>
      <c r="H14" s="150">
        <f>SUM(H55:H57)</f>
        <v>564.27</v>
      </c>
      <c r="I14" s="174">
        <f t="shared" si="3"/>
        <v>32.06207065</v>
      </c>
      <c r="J14" s="22">
        <v>366.8</v>
      </c>
      <c r="K14" s="174">
        <f t="shared" si="4"/>
        <v>56.48551673</v>
      </c>
      <c r="L14" s="22">
        <v>215.54</v>
      </c>
      <c r="M14" s="174">
        <f t="shared" si="5"/>
        <v>24.79124014</v>
      </c>
      <c r="N14" s="139">
        <v>310.08</v>
      </c>
      <c r="O14" s="174">
        <f t="shared" si="6"/>
        <v>17.62619372</v>
      </c>
      <c r="P14" s="150">
        <f>SUM(P55:P57)</f>
        <v>395.17</v>
      </c>
      <c r="Q14" s="174">
        <f t="shared" si="7"/>
        <v>11.92379297</v>
      </c>
      <c r="R14" s="150">
        <f>SUM(R55:R57)</f>
        <v>2.05</v>
      </c>
      <c r="S14" s="174">
        <f t="shared" si="8"/>
        <v>14.6533238</v>
      </c>
      <c r="T14" s="150">
        <f>SUM(T55:T57)</f>
        <v>24.38</v>
      </c>
      <c r="U14" s="174">
        <f t="shared" si="9"/>
        <v>22.21007561</v>
      </c>
      <c r="V14" s="150">
        <f>SUM(V55:V57)</f>
        <v>0</v>
      </c>
      <c r="W14" s="174">
        <f t="shared" si="10"/>
        <v>0</v>
      </c>
      <c r="X14" s="150">
        <f>SUM(X55:X57)</f>
        <v>0.02</v>
      </c>
      <c r="Y14" s="174">
        <f t="shared" si="11"/>
        <v>0.0744047619</v>
      </c>
      <c r="Z14" s="139">
        <f t="shared" si="12"/>
        <v>2574.69</v>
      </c>
      <c r="AA14" s="174">
        <f t="shared" si="13"/>
        <v>23.59953144</v>
      </c>
    </row>
    <row r="15" ht="24.75" customHeight="1">
      <c r="A15" s="22" t="s">
        <v>73</v>
      </c>
      <c r="B15" s="22">
        <v>0.0</v>
      </c>
      <c r="C15" s="174">
        <v>0.0</v>
      </c>
      <c r="D15" s="22">
        <v>15.66</v>
      </c>
      <c r="E15" s="174">
        <f t="shared" si="1"/>
        <v>18.49096706</v>
      </c>
      <c r="F15" s="22">
        <v>77.5</v>
      </c>
      <c r="G15" s="174">
        <f t="shared" si="2"/>
        <v>3.470605094</v>
      </c>
      <c r="H15" s="150">
        <f>SUM(H58:H60)</f>
        <v>45.28</v>
      </c>
      <c r="I15" s="174">
        <f t="shared" si="3"/>
        <v>2.572829601</v>
      </c>
      <c r="J15" s="22">
        <v>30.4</v>
      </c>
      <c r="K15" s="174">
        <f t="shared" si="4"/>
        <v>4.681460492</v>
      </c>
      <c r="L15" s="22">
        <v>35.13</v>
      </c>
      <c r="M15" s="174">
        <f t="shared" si="5"/>
        <v>4.040624784</v>
      </c>
      <c r="N15" s="139">
        <v>19.3</v>
      </c>
      <c r="O15" s="174">
        <f t="shared" si="6"/>
        <v>1.097089586</v>
      </c>
      <c r="P15" s="150">
        <f>SUM(P58:P60)</f>
        <v>4.75</v>
      </c>
      <c r="Q15" s="174">
        <f t="shared" si="7"/>
        <v>0.1433256994</v>
      </c>
      <c r="R15" s="150">
        <f>SUM(R58:R60)</f>
        <v>0.7</v>
      </c>
      <c r="S15" s="174">
        <f t="shared" si="8"/>
        <v>5.003573981</v>
      </c>
      <c r="T15" s="150">
        <f>SUM(T58:T60)</f>
        <v>0</v>
      </c>
      <c r="U15" s="174">
        <f t="shared" si="9"/>
        <v>0</v>
      </c>
      <c r="V15" s="150">
        <f>SUM(V58:V60)</f>
        <v>0</v>
      </c>
      <c r="W15" s="174">
        <f t="shared" si="10"/>
        <v>0</v>
      </c>
      <c r="X15" s="150">
        <f>SUM(X58:X60)</f>
        <v>0</v>
      </c>
      <c r="Y15" s="174">
        <f t="shared" si="11"/>
        <v>0</v>
      </c>
      <c r="Z15" s="139">
        <f t="shared" si="12"/>
        <v>228.72</v>
      </c>
      <c r="AA15" s="174">
        <f t="shared" si="13"/>
        <v>2.096440671</v>
      </c>
    </row>
    <row r="16" ht="24.75" customHeight="1">
      <c r="A16" s="22" t="s">
        <v>266</v>
      </c>
      <c r="B16" s="22">
        <v>0.0</v>
      </c>
      <c r="C16" s="174">
        <v>0.0</v>
      </c>
      <c r="D16" s="22">
        <v>21.77</v>
      </c>
      <c r="E16" s="174">
        <f t="shared" si="1"/>
        <v>25.70551423</v>
      </c>
      <c r="F16" s="22">
        <v>466.46</v>
      </c>
      <c r="G16" s="174">
        <f t="shared" si="2"/>
        <v>20.88901229</v>
      </c>
      <c r="H16" s="150">
        <f>SUM(H61:H64)</f>
        <v>593.68</v>
      </c>
      <c r="I16" s="174">
        <f t="shared" si="3"/>
        <v>33.73315984</v>
      </c>
      <c r="J16" s="22">
        <v>135.75</v>
      </c>
      <c r="K16" s="174">
        <f t="shared" si="4"/>
        <v>20.90487703</v>
      </c>
      <c r="L16" s="22">
        <v>206.23</v>
      </c>
      <c r="M16" s="174">
        <f t="shared" si="5"/>
        <v>23.72041131</v>
      </c>
      <c r="N16" s="139">
        <v>579.97</v>
      </c>
      <c r="O16" s="174">
        <f t="shared" si="6"/>
        <v>32.96782628</v>
      </c>
      <c r="P16" s="150">
        <f>SUM(P61:P64)</f>
        <v>1494.57</v>
      </c>
      <c r="Q16" s="174">
        <f t="shared" si="7"/>
        <v>45.09690326</v>
      </c>
      <c r="R16" s="150">
        <f>SUM(R61:R64)</f>
        <v>0</v>
      </c>
      <c r="S16" s="174">
        <f t="shared" si="8"/>
        <v>0</v>
      </c>
      <c r="T16" s="150">
        <f>SUM(T61:T64)</f>
        <v>19.08</v>
      </c>
      <c r="U16" s="174">
        <f t="shared" si="9"/>
        <v>17.38179831</v>
      </c>
      <c r="V16" s="150">
        <f>SUM(V61:V64)</f>
        <v>0</v>
      </c>
      <c r="W16" s="174">
        <f t="shared" si="10"/>
        <v>0</v>
      </c>
      <c r="X16" s="150">
        <f>SUM(X61:X64)</f>
        <v>0</v>
      </c>
      <c r="Y16" s="174">
        <f t="shared" si="11"/>
        <v>0</v>
      </c>
      <c r="Z16" s="139">
        <f t="shared" si="12"/>
        <v>3517.51</v>
      </c>
      <c r="AA16" s="174">
        <f t="shared" si="13"/>
        <v>32.24139132</v>
      </c>
    </row>
    <row r="17" ht="24.75" customHeight="1">
      <c r="A17" s="22" t="s">
        <v>267</v>
      </c>
      <c r="B17" s="22">
        <v>0.0</v>
      </c>
      <c r="C17" s="174">
        <v>0.0</v>
      </c>
      <c r="D17" s="22">
        <v>0.0</v>
      </c>
      <c r="E17" s="174">
        <f t="shared" si="1"/>
        <v>0</v>
      </c>
      <c r="F17" s="22">
        <v>12.92</v>
      </c>
      <c r="G17" s="174">
        <f t="shared" si="2"/>
        <v>0.5785834557</v>
      </c>
      <c r="H17" s="150">
        <f>SUM(H65:H67)</f>
        <v>3.71</v>
      </c>
      <c r="I17" s="174">
        <f t="shared" si="3"/>
        <v>0.2108038388</v>
      </c>
      <c r="J17" s="22">
        <v>8.7</v>
      </c>
      <c r="K17" s="174">
        <f t="shared" si="4"/>
        <v>1.339760075</v>
      </c>
      <c r="L17" s="22">
        <v>108.7</v>
      </c>
      <c r="M17" s="174">
        <f t="shared" si="5"/>
        <v>12.50258793</v>
      </c>
      <c r="N17" s="139">
        <v>44.69</v>
      </c>
      <c r="O17" s="174">
        <f t="shared" si="6"/>
        <v>2.540359254</v>
      </c>
      <c r="P17" s="150">
        <f>SUM(P65:P67)</f>
        <v>78.48</v>
      </c>
      <c r="Q17" s="174">
        <f t="shared" si="7"/>
        <v>2.368042292</v>
      </c>
      <c r="R17" s="150">
        <f>SUM(R65:R67)</f>
        <v>0</v>
      </c>
      <c r="S17" s="174">
        <f t="shared" si="8"/>
        <v>0</v>
      </c>
      <c r="T17" s="150">
        <f>SUM(T65:T67)</f>
        <v>21.7</v>
      </c>
      <c r="U17" s="174">
        <f t="shared" si="9"/>
        <v>19.76860709</v>
      </c>
      <c r="V17" s="150">
        <f>SUM(V65:V67)</f>
        <v>0</v>
      </c>
      <c r="W17" s="174">
        <f t="shared" si="10"/>
        <v>0</v>
      </c>
      <c r="X17" s="150">
        <f>SUM(X65:X67)</f>
        <v>0</v>
      </c>
      <c r="Y17" s="174">
        <f t="shared" si="11"/>
        <v>0</v>
      </c>
      <c r="Z17" s="139">
        <f t="shared" si="12"/>
        <v>278.9</v>
      </c>
      <c r="AA17" s="174">
        <f t="shared" si="13"/>
        <v>2.556389048</v>
      </c>
    </row>
    <row r="18" ht="24.75" customHeight="1">
      <c r="A18" s="44" t="s">
        <v>268</v>
      </c>
      <c r="B18" s="44">
        <v>0.0</v>
      </c>
      <c r="C18" s="175">
        <v>0.0</v>
      </c>
      <c r="D18" s="44">
        <v>17.5</v>
      </c>
      <c r="E18" s="175">
        <f t="shared" si="1"/>
        <v>20.66359665</v>
      </c>
      <c r="F18" s="44">
        <v>14.47</v>
      </c>
      <c r="G18" s="175">
        <f t="shared" si="2"/>
        <v>0.6479955576</v>
      </c>
      <c r="H18" s="151">
        <f>SUM(H68)</f>
        <v>0</v>
      </c>
      <c r="I18" s="175">
        <f t="shared" si="3"/>
        <v>0</v>
      </c>
      <c r="J18" s="44">
        <v>0.0</v>
      </c>
      <c r="K18" s="175">
        <f t="shared" si="4"/>
        <v>0</v>
      </c>
      <c r="L18" s="44">
        <v>65.7</v>
      </c>
      <c r="M18" s="175">
        <f t="shared" si="5"/>
        <v>7.556761979</v>
      </c>
      <c r="N18" s="142">
        <v>171.02</v>
      </c>
      <c r="O18" s="175">
        <f t="shared" si="6"/>
        <v>9.721464302</v>
      </c>
      <c r="P18" s="151">
        <f>SUM(P68)</f>
        <v>555.51</v>
      </c>
      <c r="Q18" s="175">
        <f t="shared" si="7"/>
        <v>16.7618651</v>
      </c>
      <c r="R18" s="151">
        <f>SUM(R68)</f>
        <v>4.01</v>
      </c>
      <c r="S18" s="175">
        <f t="shared" si="8"/>
        <v>28.66333095</v>
      </c>
      <c r="T18" s="151">
        <f>SUM(T68)</f>
        <v>14.7</v>
      </c>
      <c r="U18" s="175">
        <f t="shared" si="9"/>
        <v>13.39163706</v>
      </c>
      <c r="V18" s="151">
        <f>SUM(V68)</f>
        <v>76.5</v>
      </c>
      <c r="W18" s="175">
        <f t="shared" si="10"/>
        <v>85.47486034</v>
      </c>
      <c r="X18" s="151">
        <f>SUM(X68)</f>
        <v>0.51</v>
      </c>
      <c r="Y18" s="175">
        <f t="shared" si="11"/>
        <v>1.897321429</v>
      </c>
      <c r="Z18" s="142">
        <f t="shared" si="12"/>
        <v>919.92</v>
      </c>
      <c r="AA18" s="175">
        <f t="shared" si="13"/>
        <v>8.431959171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7">
        <f>SUM(D10:D18)</f>
        <v>84.69</v>
      </c>
      <c r="E19" s="178">
        <f t="shared" si="1"/>
        <v>100</v>
      </c>
      <c r="F19" s="177">
        <f>SUM(F10:F18)</f>
        <v>2233.04</v>
      </c>
      <c r="G19" s="178">
        <f t="shared" si="2"/>
        <v>100</v>
      </c>
      <c r="H19" s="179">
        <f>SUM(H10:H18)</f>
        <v>1759.93</v>
      </c>
      <c r="I19" s="178">
        <f t="shared" si="3"/>
        <v>100</v>
      </c>
      <c r="J19" s="177">
        <f>SUM(J10:J18)</f>
        <v>649.37</v>
      </c>
      <c r="K19" s="178">
        <f t="shared" si="4"/>
        <v>100</v>
      </c>
      <c r="L19" s="177">
        <f>SUM(L10:L18)</f>
        <v>869.42</v>
      </c>
      <c r="M19" s="178">
        <f t="shared" si="5"/>
        <v>100</v>
      </c>
      <c r="N19" s="155">
        <f>SUM(N10:N18)</f>
        <v>1759.2</v>
      </c>
      <c r="O19" s="178">
        <f t="shared" si="6"/>
        <v>100</v>
      </c>
      <c r="P19" s="155">
        <f>SUM(P10:P18)</f>
        <v>3314.13</v>
      </c>
      <c r="Q19" s="178">
        <f t="shared" si="7"/>
        <v>100</v>
      </c>
      <c r="R19" s="155">
        <f>SUM(R10:R18)</f>
        <v>13.99</v>
      </c>
      <c r="S19" s="178">
        <f t="shared" si="8"/>
        <v>100</v>
      </c>
      <c r="T19" s="179">
        <f>SUM(T10:T18)</f>
        <v>109.77</v>
      </c>
      <c r="U19" s="178">
        <f t="shared" si="9"/>
        <v>100</v>
      </c>
      <c r="V19" s="179">
        <f>SUM(V10:V18)</f>
        <v>89.5</v>
      </c>
      <c r="W19" s="178">
        <f t="shared" si="10"/>
        <v>100</v>
      </c>
      <c r="X19" s="179">
        <f>SUM(X10:X18)</f>
        <v>26.88</v>
      </c>
      <c r="Y19" s="178">
        <f t="shared" si="11"/>
        <v>100</v>
      </c>
      <c r="Z19" s="155">
        <f>SUM(Z10:Z18)</f>
        <v>10909.92</v>
      </c>
      <c r="AA19" s="180">
        <f t="shared" si="13"/>
        <v>100</v>
      </c>
    </row>
    <row r="20" ht="12.75" customHeight="1"/>
    <row r="21" ht="12.75" customHeight="1"/>
    <row r="22" ht="12.75" customHeight="1">
      <c r="A22" s="1" t="s">
        <v>0</v>
      </c>
    </row>
    <row r="23" ht="12.75" customHeight="1">
      <c r="A23" s="1" t="s">
        <v>2</v>
      </c>
    </row>
    <row r="24" ht="12.75" customHeight="1">
      <c r="A24" s="1" t="s">
        <v>190</v>
      </c>
    </row>
    <row r="25" ht="12.75" customHeight="1"/>
    <row r="26" ht="12.75" customHeight="1"/>
    <row r="27" ht="12.75" customHeight="1">
      <c r="A27" s="181" t="s">
        <v>216</v>
      </c>
      <c r="B27" s="166" t="s">
        <v>260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66" t="s">
        <v>15</v>
      </c>
      <c r="AA27" s="159"/>
    </row>
    <row r="28" ht="12.75" customHeight="1">
      <c r="A28" s="182"/>
      <c r="B28" s="168" t="s">
        <v>154</v>
      </c>
      <c r="C28" s="71"/>
      <c r="D28" s="168" t="s">
        <v>155</v>
      </c>
      <c r="E28" s="71"/>
      <c r="F28" s="168" t="s">
        <v>156</v>
      </c>
      <c r="G28" s="71"/>
      <c r="H28" s="168" t="s">
        <v>157</v>
      </c>
      <c r="I28" s="71"/>
      <c r="J28" s="168" t="s">
        <v>158</v>
      </c>
      <c r="K28" s="71"/>
      <c r="L28" s="168" t="s">
        <v>159</v>
      </c>
      <c r="M28" s="71"/>
      <c r="N28" s="169" t="s">
        <v>161</v>
      </c>
      <c r="O28" s="71"/>
      <c r="P28" s="168" t="s">
        <v>162</v>
      </c>
      <c r="Q28" s="71"/>
      <c r="R28" s="168" t="s">
        <v>163</v>
      </c>
      <c r="S28" s="71"/>
      <c r="T28" s="168" t="s">
        <v>164</v>
      </c>
      <c r="U28" s="71"/>
      <c r="V28" s="168" t="s">
        <v>165</v>
      </c>
      <c r="W28" s="71"/>
      <c r="X28" s="168" t="s">
        <v>166</v>
      </c>
      <c r="Y28" s="71"/>
      <c r="Z28" s="96" t="s">
        <v>261</v>
      </c>
      <c r="AA28" s="170" t="s">
        <v>9</v>
      </c>
    </row>
    <row r="29" ht="12.75" customHeight="1">
      <c r="A29" s="120"/>
      <c r="B29" s="171" t="s">
        <v>261</v>
      </c>
      <c r="C29" s="171" t="s">
        <v>9</v>
      </c>
      <c r="D29" s="171" t="s">
        <v>261</v>
      </c>
      <c r="E29" s="171" t="s">
        <v>9</v>
      </c>
      <c r="F29" s="171" t="s">
        <v>261</v>
      </c>
      <c r="G29" s="171" t="s">
        <v>9</v>
      </c>
      <c r="H29" s="171" t="s">
        <v>261</v>
      </c>
      <c r="I29" s="171" t="s">
        <v>9</v>
      </c>
      <c r="J29" s="171" t="s">
        <v>261</v>
      </c>
      <c r="K29" s="171" t="s">
        <v>9</v>
      </c>
      <c r="L29" s="171" t="s">
        <v>261</v>
      </c>
      <c r="M29" s="171" t="s">
        <v>9</v>
      </c>
      <c r="N29" s="172" t="s">
        <v>261</v>
      </c>
      <c r="O29" s="171" t="s">
        <v>9</v>
      </c>
      <c r="P29" s="171" t="s">
        <v>261</v>
      </c>
      <c r="Q29" s="171" t="s">
        <v>9</v>
      </c>
      <c r="R29" s="171" t="s">
        <v>261</v>
      </c>
      <c r="S29" s="171" t="s">
        <v>9</v>
      </c>
      <c r="T29" s="171" t="s">
        <v>261</v>
      </c>
      <c r="U29" s="171" t="s">
        <v>9</v>
      </c>
      <c r="V29" s="171" t="s">
        <v>261</v>
      </c>
      <c r="W29" s="171" t="s">
        <v>9</v>
      </c>
      <c r="X29" s="171" t="s">
        <v>261</v>
      </c>
      <c r="Y29" s="171" t="s">
        <v>9</v>
      </c>
      <c r="Z29" s="14"/>
      <c r="AA29" s="15"/>
    </row>
    <row r="30" ht="12.75" customHeight="1">
      <c r="A30" s="16" t="s">
        <v>217</v>
      </c>
      <c r="B30" s="150"/>
      <c r="C30" s="150"/>
      <c r="D30" s="150"/>
      <c r="E30" s="150">
        <f t="shared" ref="E30:E68" si="14">((D30/D$69*100))</f>
        <v>0</v>
      </c>
      <c r="F30" s="150"/>
      <c r="G30" s="150">
        <f t="shared" ref="G30:G68" si="15">((F30/F$69*100))</f>
        <v>0</v>
      </c>
      <c r="H30" s="150"/>
      <c r="I30" s="150">
        <f t="shared" ref="I30:I68" si="16">((H30/H$69*100))</f>
        <v>0</v>
      </c>
      <c r="J30" s="150">
        <v>10.0</v>
      </c>
      <c r="K30" s="150">
        <f t="shared" ref="K30:K68" si="17">((J30/J$69*100))</f>
        <v>1.539954109</v>
      </c>
      <c r="L30" s="150">
        <v>0.9</v>
      </c>
      <c r="M30" s="150">
        <f t="shared" ref="M30:M68" si="18">((L30/L$69*100))</f>
        <v>0.1035172874</v>
      </c>
      <c r="N30" s="150">
        <v>44.91</v>
      </c>
      <c r="O30" s="150">
        <f t="shared" ref="O30:O68" si="19">((N30/N$69*100))</f>
        <v>2.552864939</v>
      </c>
      <c r="P30" s="150">
        <v>0.41</v>
      </c>
      <c r="Q30" s="150">
        <f t="shared" ref="Q30:Q68" si="20">((P30/P$69*100))</f>
        <v>0.01237127089</v>
      </c>
      <c r="R30" s="150">
        <v>2.5</v>
      </c>
      <c r="S30" s="150">
        <f t="shared" ref="S30:S68" si="21">((R30/R$69*100))</f>
        <v>17.86990708</v>
      </c>
      <c r="T30" s="150">
        <v>4.25</v>
      </c>
      <c r="U30" s="150">
        <f t="shared" ref="U30:U68" si="22">((T30/T$69*100))</f>
        <v>3.871731803</v>
      </c>
      <c r="V30" s="150"/>
      <c r="W30" s="150">
        <f t="shared" ref="W30:W68" si="23">((V30/V$69*100))</f>
        <v>0</v>
      </c>
      <c r="X30" s="150"/>
      <c r="Y30" s="150">
        <f t="shared" ref="Y30:Y68" si="24">((X30/X$69*100))</f>
        <v>0</v>
      </c>
      <c r="Z30" s="150">
        <f t="shared" ref="Z30:Z68" si="25">B30+D30+F30+H30+J30+L30+N30+P30+R30+T30+V30+X30</f>
        <v>62.97</v>
      </c>
      <c r="AA30" s="150">
        <f t="shared" ref="AA30:AA68" si="26">((Z30/Z$69*100))</f>
        <v>0.5771811342</v>
      </c>
    </row>
    <row r="31" ht="12.75" customHeight="1">
      <c r="A31" s="22" t="s">
        <v>218</v>
      </c>
      <c r="B31" s="150"/>
      <c r="C31" s="150"/>
      <c r="D31" s="150"/>
      <c r="E31" s="150">
        <f t="shared" si="14"/>
        <v>0</v>
      </c>
      <c r="F31" s="150">
        <v>1.75</v>
      </c>
      <c r="G31" s="150">
        <f t="shared" si="15"/>
        <v>0.07836850213</v>
      </c>
      <c r="H31" s="150"/>
      <c r="I31" s="150">
        <f t="shared" si="16"/>
        <v>0</v>
      </c>
      <c r="J31" s="150">
        <v>5.75</v>
      </c>
      <c r="K31" s="150">
        <f t="shared" si="17"/>
        <v>0.8854736129</v>
      </c>
      <c r="L31" s="150">
        <v>22.560000000000002</v>
      </c>
      <c r="M31" s="150">
        <f t="shared" si="18"/>
        <v>2.594833337</v>
      </c>
      <c r="N31" s="150">
        <v>197.19000000000003</v>
      </c>
      <c r="O31" s="150">
        <f t="shared" si="19"/>
        <v>11.20907231</v>
      </c>
      <c r="P31" s="150">
        <v>18.03</v>
      </c>
      <c r="Q31" s="150">
        <f t="shared" si="20"/>
        <v>0.5440341809</v>
      </c>
      <c r="R31" s="150">
        <v>3.6300000000000003</v>
      </c>
      <c r="S31" s="150">
        <f t="shared" si="21"/>
        <v>25.94710508</v>
      </c>
      <c r="T31" s="150">
        <v>11.0</v>
      </c>
      <c r="U31" s="150">
        <f t="shared" si="22"/>
        <v>10.0209529</v>
      </c>
      <c r="V31" s="150"/>
      <c r="W31" s="150">
        <f t="shared" si="23"/>
        <v>0</v>
      </c>
      <c r="X31" s="150">
        <v>0.3</v>
      </c>
      <c r="Y31" s="150">
        <f t="shared" si="24"/>
        <v>1.116071429</v>
      </c>
      <c r="Z31" s="150">
        <f t="shared" si="25"/>
        <v>260.21</v>
      </c>
      <c r="AA31" s="150">
        <f t="shared" si="26"/>
        <v>2.385077067</v>
      </c>
    </row>
    <row r="32" ht="12.75" customHeight="1">
      <c r="A32" s="22" t="s">
        <v>219</v>
      </c>
      <c r="B32" s="150"/>
      <c r="C32" s="150"/>
      <c r="D32" s="150"/>
      <c r="E32" s="150">
        <f t="shared" si="14"/>
        <v>0</v>
      </c>
      <c r="F32" s="150"/>
      <c r="G32" s="150">
        <f t="shared" si="15"/>
        <v>0</v>
      </c>
      <c r="H32" s="150"/>
      <c r="I32" s="150">
        <f t="shared" si="16"/>
        <v>0</v>
      </c>
      <c r="J32" s="150">
        <v>2.1</v>
      </c>
      <c r="K32" s="150">
        <f t="shared" si="17"/>
        <v>0.323390363</v>
      </c>
      <c r="L32" s="150">
        <v>3.51</v>
      </c>
      <c r="M32" s="150">
        <f t="shared" si="18"/>
        <v>0.4037174208</v>
      </c>
      <c r="N32" s="150">
        <v>59.4</v>
      </c>
      <c r="O32" s="150">
        <f t="shared" si="19"/>
        <v>3.376534789</v>
      </c>
      <c r="P32" s="150">
        <v>1.0</v>
      </c>
      <c r="Q32" s="150">
        <f t="shared" si="20"/>
        <v>0.03017383144</v>
      </c>
      <c r="R32" s="150"/>
      <c r="S32" s="150">
        <f t="shared" si="21"/>
        <v>0</v>
      </c>
      <c r="T32" s="150"/>
      <c r="U32" s="150">
        <f t="shared" si="22"/>
        <v>0</v>
      </c>
      <c r="V32" s="150"/>
      <c r="W32" s="150">
        <f t="shared" si="23"/>
        <v>0</v>
      </c>
      <c r="X32" s="150"/>
      <c r="Y32" s="150">
        <f t="shared" si="24"/>
        <v>0</v>
      </c>
      <c r="Z32" s="150">
        <f t="shared" si="25"/>
        <v>66.01</v>
      </c>
      <c r="AA32" s="150">
        <f t="shared" si="26"/>
        <v>0.6050456832</v>
      </c>
    </row>
    <row r="33" ht="12.75" customHeight="1">
      <c r="A33" s="22" t="s">
        <v>220</v>
      </c>
      <c r="B33" s="150"/>
      <c r="C33" s="150"/>
      <c r="D33" s="150"/>
      <c r="E33" s="150">
        <f t="shared" si="14"/>
        <v>0</v>
      </c>
      <c r="F33" s="150">
        <v>1.5</v>
      </c>
      <c r="G33" s="150">
        <f t="shared" si="15"/>
        <v>0.06717300183</v>
      </c>
      <c r="H33" s="150">
        <v>151.0</v>
      </c>
      <c r="I33" s="150">
        <f t="shared" si="16"/>
        <v>8.5798867</v>
      </c>
      <c r="J33" s="150">
        <v>10.0</v>
      </c>
      <c r="K33" s="150">
        <f t="shared" si="17"/>
        <v>1.539954109</v>
      </c>
      <c r="L33" s="150">
        <v>9.3</v>
      </c>
      <c r="M33" s="150">
        <f t="shared" si="18"/>
        <v>1.069678636</v>
      </c>
      <c r="N33" s="150"/>
      <c r="O33" s="150">
        <f t="shared" si="19"/>
        <v>0</v>
      </c>
      <c r="P33" s="150">
        <v>6.139999999999999</v>
      </c>
      <c r="Q33" s="150">
        <f t="shared" si="20"/>
        <v>0.1852673251</v>
      </c>
      <c r="R33" s="150"/>
      <c r="S33" s="150">
        <f t="shared" si="21"/>
        <v>0</v>
      </c>
      <c r="T33" s="150"/>
      <c r="U33" s="150">
        <f t="shared" si="22"/>
        <v>0</v>
      </c>
      <c r="V33" s="150"/>
      <c r="W33" s="150">
        <f t="shared" si="23"/>
        <v>0</v>
      </c>
      <c r="X33" s="150"/>
      <c r="Y33" s="150">
        <f t="shared" si="24"/>
        <v>0</v>
      </c>
      <c r="Z33" s="150">
        <f t="shared" si="25"/>
        <v>177.94</v>
      </c>
      <c r="AA33" s="150">
        <f t="shared" si="26"/>
        <v>1.630992711</v>
      </c>
    </row>
    <row r="34" ht="12.75" customHeight="1">
      <c r="A34" s="22" t="s">
        <v>221</v>
      </c>
      <c r="B34" s="150"/>
      <c r="C34" s="150"/>
      <c r="D34" s="150"/>
      <c r="E34" s="150">
        <f t="shared" si="14"/>
        <v>0</v>
      </c>
      <c r="F34" s="150">
        <v>0.12</v>
      </c>
      <c r="G34" s="150">
        <f t="shared" si="15"/>
        <v>0.005373840146</v>
      </c>
      <c r="H34" s="150"/>
      <c r="I34" s="150">
        <f t="shared" si="16"/>
        <v>0</v>
      </c>
      <c r="J34" s="150"/>
      <c r="K34" s="150">
        <f t="shared" si="17"/>
        <v>0</v>
      </c>
      <c r="L34" s="150">
        <v>30.21</v>
      </c>
      <c r="M34" s="150">
        <f t="shared" si="18"/>
        <v>3.47473028</v>
      </c>
      <c r="N34" s="150">
        <v>9.3</v>
      </c>
      <c r="O34" s="150">
        <f t="shared" si="19"/>
        <v>0.5286493861</v>
      </c>
      <c r="P34" s="150">
        <v>2.3</v>
      </c>
      <c r="Q34" s="150">
        <f t="shared" si="20"/>
        <v>0.06939981232</v>
      </c>
      <c r="R34" s="150"/>
      <c r="S34" s="150">
        <f t="shared" si="21"/>
        <v>0</v>
      </c>
      <c r="T34" s="150">
        <v>5.300000000000001</v>
      </c>
      <c r="U34" s="150">
        <f t="shared" si="22"/>
        <v>4.828277307</v>
      </c>
      <c r="V34" s="150"/>
      <c r="W34" s="150">
        <f t="shared" si="23"/>
        <v>0</v>
      </c>
      <c r="X34" s="150"/>
      <c r="Y34" s="150">
        <f t="shared" si="24"/>
        <v>0</v>
      </c>
      <c r="Z34" s="150">
        <f t="shared" si="25"/>
        <v>47.23</v>
      </c>
      <c r="AA34" s="150">
        <f t="shared" si="26"/>
        <v>0.4329087656</v>
      </c>
    </row>
    <row r="35" ht="12.75" customHeight="1">
      <c r="A35" s="22" t="s">
        <v>222</v>
      </c>
      <c r="B35" s="150"/>
      <c r="C35" s="150"/>
      <c r="D35" s="150"/>
      <c r="E35" s="150">
        <f t="shared" si="14"/>
        <v>0</v>
      </c>
      <c r="F35" s="150">
        <v>0.31</v>
      </c>
      <c r="G35" s="150">
        <f t="shared" si="15"/>
        <v>0.01388242038</v>
      </c>
      <c r="H35" s="150">
        <v>1.5</v>
      </c>
      <c r="I35" s="150">
        <f t="shared" si="16"/>
        <v>0.08523066258</v>
      </c>
      <c r="J35" s="150"/>
      <c r="K35" s="150">
        <f t="shared" si="17"/>
        <v>0</v>
      </c>
      <c r="L35" s="150"/>
      <c r="M35" s="150">
        <f t="shared" si="18"/>
        <v>0</v>
      </c>
      <c r="N35" s="150">
        <v>60.529999999999994</v>
      </c>
      <c r="O35" s="150">
        <f t="shared" si="19"/>
        <v>3.440768531</v>
      </c>
      <c r="P35" s="150">
        <v>3.119999999999999</v>
      </c>
      <c r="Q35" s="150">
        <f t="shared" si="20"/>
        <v>0.0941423541</v>
      </c>
      <c r="R35" s="150"/>
      <c r="S35" s="150">
        <f t="shared" si="21"/>
        <v>0</v>
      </c>
      <c r="T35" s="150"/>
      <c r="U35" s="150">
        <f t="shared" si="22"/>
        <v>0</v>
      </c>
      <c r="V35" s="150"/>
      <c r="W35" s="150">
        <f t="shared" si="23"/>
        <v>0</v>
      </c>
      <c r="X35" s="150"/>
      <c r="Y35" s="150">
        <f t="shared" si="24"/>
        <v>0</v>
      </c>
      <c r="Z35" s="150">
        <f t="shared" si="25"/>
        <v>65.46</v>
      </c>
      <c r="AA35" s="150">
        <f t="shared" si="26"/>
        <v>0.6000043997</v>
      </c>
    </row>
    <row r="36" ht="12.75" customHeight="1">
      <c r="A36" s="22" t="s">
        <v>223</v>
      </c>
      <c r="B36" s="150"/>
      <c r="C36" s="150"/>
      <c r="D36" s="150"/>
      <c r="E36" s="150">
        <f t="shared" si="14"/>
        <v>0</v>
      </c>
      <c r="F36" s="150"/>
      <c r="G36" s="150">
        <f t="shared" si="15"/>
        <v>0</v>
      </c>
      <c r="H36" s="150">
        <v>20.0</v>
      </c>
      <c r="I36" s="150">
        <f t="shared" si="16"/>
        <v>1.136408834</v>
      </c>
      <c r="J36" s="150"/>
      <c r="K36" s="150">
        <f t="shared" si="17"/>
        <v>0</v>
      </c>
      <c r="L36" s="150">
        <v>19.92</v>
      </c>
      <c r="M36" s="150">
        <f t="shared" si="18"/>
        <v>2.291182627</v>
      </c>
      <c r="N36" s="150">
        <v>0.1</v>
      </c>
      <c r="O36" s="150">
        <f t="shared" si="19"/>
        <v>0.005684402001</v>
      </c>
      <c r="P36" s="150">
        <v>0.03</v>
      </c>
      <c r="Q36" s="150">
        <f t="shared" si="20"/>
        <v>0.0009052149433</v>
      </c>
      <c r="R36" s="150"/>
      <c r="S36" s="150">
        <f t="shared" si="21"/>
        <v>0</v>
      </c>
      <c r="T36" s="150"/>
      <c r="U36" s="150">
        <f t="shared" si="22"/>
        <v>0</v>
      </c>
      <c r="V36" s="150"/>
      <c r="W36" s="150">
        <f t="shared" si="23"/>
        <v>0</v>
      </c>
      <c r="X36" s="150"/>
      <c r="Y36" s="150">
        <f t="shared" si="24"/>
        <v>0</v>
      </c>
      <c r="Z36" s="150">
        <f t="shared" si="25"/>
        <v>40.05</v>
      </c>
      <c r="AA36" s="150">
        <f t="shared" si="26"/>
        <v>0.3670971006</v>
      </c>
    </row>
    <row r="37" ht="12.75" customHeight="1">
      <c r="A37" s="22" t="s">
        <v>224</v>
      </c>
      <c r="B37" s="150"/>
      <c r="C37" s="150"/>
      <c r="D37" s="150">
        <v>6.5</v>
      </c>
      <c r="E37" s="150">
        <f t="shared" si="14"/>
        <v>7.675050183</v>
      </c>
      <c r="F37" s="150"/>
      <c r="G37" s="150">
        <f t="shared" si="15"/>
        <v>0</v>
      </c>
      <c r="H37" s="150"/>
      <c r="I37" s="150">
        <f t="shared" si="16"/>
        <v>0</v>
      </c>
      <c r="J37" s="150">
        <v>1.0</v>
      </c>
      <c r="K37" s="150">
        <f t="shared" si="17"/>
        <v>0.1539954109</v>
      </c>
      <c r="L37" s="150">
        <v>19.459999999999997</v>
      </c>
      <c r="M37" s="150">
        <f t="shared" si="18"/>
        <v>2.238273792</v>
      </c>
      <c r="N37" s="150">
        <v>39.5</v>
      </c>
      <c r="O37" s="150">
        <f t="shared" si="19"/>
        <v>2.24533879</v>
      </c>
      <c r="P37" s="150">
        <v>4.54</v>
      </c>
      <c r="Q37" s="150">
        <f t="shared" si="20"/>
        <v>0.1369891948</v>
      </c>
      <c r="R37" s="150"/>
      <c r="S37" s="150">
        <f t="shared" si="21"/>
        <v>0</v>
      </c>
      <c r="T37" s="150"/>
      <c r="U37" s="150">
        <f t="shared" si="22"/>
        <v>0</v>
      </c>
      <c r="V37" s="150"/>
      <c r="W37" s="150">
        <f t="shared" si="23"/>
        <v>0</v>
      </c>
      <c r="X37" s="150"/>
      <c r="Y37" s="150">
        <f t="shared" si="24"/>
        <v>0</v>
      </c>
      <c r="Z37" s="150">
        <f t="shared" si="25"/>
        <v>71</v>
      </c>
      <c r="AA37" s="150">
        <f t="shared" si="26"/>
        <v>0.6507838738</v>
      </c>
    </row>
    <row r="38" ht="12.75" customHeight="1">
      <c r="A38" s="44" t="s">
        <v>225</v>
      </c>
      <c r="B38" s="151"/>
      <c r="C38" s="151"/>
      <c r="D38" s="151">
        <v>0.25</v>
      </c>
      <c r="E38" s="151">
        <f t="shared" si="14"/>
        <v>0.2951942378</v>
      </c>
      <c r="F38" s="151"/>
      <c r="G38" s="151">
        <f t="shared" si="15"/>
        <v>0</v>
      </c>
      <c r="H38" s="151"/>
      <c r="I38" s="151">
        <f t="shared" si="16"/>
        <v>0</v>
      </c>
      <c r="J38" s="151">
        <v>0.4</v>
      </c>
      <c r="K38" s="151">
        <f t="shared" si="17"/>
        <v>0.06159816437</v>
      </c>
      <c r="L38" s="151">
        <v>2.04</v>
      </c>
      <c r="M38" s="151">
        <f t="shared" si="18"/>
        <v>0.2346391847</v>
      </c>
      <c r="N38" s="151"/>
      <c r="O38" s="151">
        <f t="shared" si="19"/>
        <v>0</v>
      </c>
      <c r="P38" s="151">
        <v>50.18999999999999</v>
      </c>
      <c r="Q38" s="151">
        <f t="shared" si="20"/>
        <v>1.5144246</v>
      </c>
      <c r="R38" s="151"/>
      <c r="S38" s="151">
        <f t="shared" si="21"/>
        <v>0</v>
      </c>
      <c r="T38" s="151">
        <v>0.8</v>
      </c>
      <c r="U38" s="151">
        <f t="shared" si="22"/>
        <v>0.7287965747</v>
      </c>
      <c r="V38" s="151"/>
      <c r="W38" s="151">
        <f t="shared" si="23"/>
        <v>0</v>
      </c>
      <c r="X38" s="151"/>
      <c r="Y38" s="151">
        <f t="shared" si="24"/>
        <v>0</v>
      </c>
      <c r="Z38" s="151">
        <f t="shared" si="25"/>
        <v>53.68</v>
      </c>
      <c r="AA38" s="151">
        <f t="shared" si="26"/>
        <v>0.4920292724</v>
      </c>
    </row>
    <row r="39" ht="12.75" customHeight="1">
      <c r="A39" s="16" t="s">
        <v>226</v>
      </c>
      <c r="B39" s="152"/>
      <c r="C39" s="152"/>
      <c r="D39" s="152"/>
      <c r="E39" s="152">
        <f t="shared" si="14"/>
        <v>0</v>
      </c>
      <c r="F39" s="152"/>
      <c r="G39" s="152">
        <f t="shared" si="15"/>
        <v>0</v>
      </c>
      <c r="H39" s="152">
        <v>0.1</v>
      </c>
      <c r="I39" s="152">
        <f t="shared" si="16"/>
        <v>0.005682044172</v>
      </c>
      <c r="J39" s="152">
        <v>6.5</v>
      </c>
      <c r="K39" s="152">
        <f t="shared" si="17"/>
        <v>1.000970171</v>
      </c>
      <c r="L39" s="152"/>
      <c r="M39" s="152">
        <f t="shared" si="18"/>
        <v>0</v>
      </c>
      <c r="N39" s="152">
        <v>75.23</v>
      </c>
      <c r="O39" s="152">
        <f t="shared" si="19"/>
        <v>4.276375625</v>
      </c>
      <c r="P39" s="152">
        <v>538.81</v>
      </c>
      <c r="Q39" s="152">
        <f t="shared" si="20"/>
        <v>16.25796212</v>
      </c>
      <c r="R39" s="152">
        <v>0.0</v>
      </c>
      <c r="S39" s="152">
        <f t="shared" si="21"/>
        <v>0</v>
      </c>
      <c r="T39" s="152">
        <v>2.5</v>
      </c>
      <c r="U39" s="152">
        <f t="shared" si="22"/>
        <v>2.277489296</v>
      </c>
      <c r="V39" s="152">
        <v>4.5</v>
      </c>
      <c r="W39" s="152">
        <f t="shared" si="23"/>
        <v>5.027932961</v>
      </c>
      <c r="X39" s="152">
        <v>0.0</v>
      </c>
      <c r="Y39" s="152">
        <f t="shared" si="24"/>
        <v>0</v>
      </c>
      <c r="Z39" s="152">
        <f t="shared" si="25"/>
        <v>627.64</v>
      </c>
      <c r="AA39" s="152">
        <f t="shared" si="26"/>
        <v>5.752929444</v>
      </c>
    </row>
    <row r="40" ht="12.75" customHeight="1">
      <c r="A40" s="22" t="s">
        <v>227</v>
      </c>
      <c r="B40" s="150"/>
      <c r="C40" s="150"/>
      <c r="D40" s="150"/>
      <c r="E40" s="150">
        <f t="shared" si="14"/>
        <v>0</v>
      </c>
      <c r="F40" s="150">
        <v>3.4000000000000004</v>
      </c>
      <c r="G40" s="150">
        <f t="shared" si="15"/>
        <v>0.1522588041</v>
      </c>
      <c r="H40" s="150">
        <v>10.100000000000001</v>
      </c>
      <c r="I40" s="150">
        <f t="shared" si="16"/>
        <v>0.5738864614</v>
      </c>
      <c r="J40" s="150">
        <v>28.049999999999997</v>
      </c>
      <c r="K40" s="150">
        <f t="shared" si="17"/>
        <v>4.319571277</v>
      </c>
      <c r="L40" s="150">
        <v>75.91</v>
      </c>
      <c r="M40" s="150">
        <f t="shared" si="18"/>
        <v>8.731108095</v>
      </c>
      <c r="N40" s="150">
        <v>93.13000000000001</v>
      </c>
      <c r="O40" s="150">
        <f t="shared" si="19"/>
        <v>5.293883583</v>
      </c>
      <c r="P40" s="150">
        <v>95.81000000000002</v>
      </c>
      <c r="Q40" s="150">
        <f t="shared" si="20"/>
        <v>2.890954791</v>
      </c>
      <c r="R40" s="150">
        <v>0.0</v>
      </c>
      <c r="S40" s="150">
        <f t="shared" si="21"/>
        <v>0</v>
      </c>
      <c r="T40" s="150">
        <v>0.55</v>
      </c>
      <c r="U40" s="150">
        <f t="shared" si="22"/>
        <v>0.5010476451</v>
      </c>
      <c r="V40" s="150">
        <v>8.5</v>
      </c>
      <c r="W40" s="150">
        <f t="shared" si="23"/>
        <v>9.497206704</v>
      </c>
      <c r="X40" s="150">
        <v>0.0</v>
      </c>
      <c r="Y40" s="150">
        <f t="shared" si="24"/>
        <v>0</v>
      </c>
      <c r="Z40" s="150">
        <f t="shared" si="25"/>
        <v>315.45</v>
      </c>
      <c r="AA40" s="150">
        <f t="shared" si="26"/>
        <v>2.891405253</v>
      </c>
    </row>
    <row r="41" ht="12.75" customHeight="1">
      <c r="A41" s="22" t="s">
        <v>228</v>
      </c>
      <c r="B41" s="150"/>
      <c r="C41" s="150"/>
      <c r="D41" s="150"/>
      <c r="E41" s="150">
        <f t="shared" si="14"/>
        <v>0</v>
      </c>
      <c r="F41" s="150"/>
      <c r="G41" s="150">
        <f t="shared" si="15"/>
        <v>0</v>
      </c>
      <c r="H41" s="150"/>
      <c r="I41" s="150">
        <f t="shared" si="16"/>
        <v>0</v>
      </c>
      <c r="J41" s="150">
        <v>5.0</v>
      </c>
      <c r="K41" s="150">
        <f t="shared" si="17"/>
        <v>0.7699770547</v>
      </c>
      <c r="L41" s="150">
        <v>9.31</v>
      </c>
      <c r="M41" s="150">
        <f t="shared" si="18"/>
        <v>1.070828828</v>
      </c>
      <c r="N41" s="150">
        <v>14.949999999999998</v>
      </c>
      <c r="O41" s="150">
        <f t="shared" si="19"/>
        <v>0.8498180991</v>
      </c>
      <c r="P41" s="150"/>
      <c r="Q41" s="150">
        <f t="shared" si="20"/>
        <v>0</v>
      </c>
      <c r="R41" s="150"/>
      <c r="S41" s="150">
        <f t="shared" si="21"/>
        <v>0</v>
      </c>
      <c r="T41" s="150">
        <v>5.4</v>
      </c>
      <c r="U41" s="150">
        <f t="shared" si="22"/>
        <v>4.919376879</v>
      </c>
      <c r="V41" s="150"/>
      <c r="W41" s="150">
        <f t="shared" si="23"/>
        <v>0</v>
      </c>
      <c r="X41" s="150"/>
      <c r="Y41" s="150">
        <f t="shared" si="24"/>
        <v>0</v>
      </c>
      <c r="Z41" s="150">
        <f t="shared" si="25"/>
        <v>34.66</v>
      </c>
      <c r="AA41" s="150">
        <f t="shared" si="26"/>
        <v>0.317692522</v>
      </c>
    </row>
    <row r="42" ht="12.75" customHeight="1">
      <c r="A42" s="22" t="s">
        <v>229</v>
      </c>
      <c r="B42" s="150"/>
      <c r="C42" s="150"/>
      <c r="D42" s="150"/>
      <c r="E42" s="150">
        <f t="shared" si="14"/>
        <v>0</v>
      </c>
      <c r="F42" s="150">
        <v>1.0</v>
      </c>
      <c r="G42" s="150">
        <f t="shared" si="15"/>
        <v>0.04478200122</v>
      </c>
      <c r="H42" s="150">
        <v>7.5</v>
      </c>
      <c r="I42" s="150">
        <f t="shared" si="16"/>
        <v>0.4261533129</v>
      </c>
      <c r="J42" s="150"/>
      <c r="K42" s="150">
        <f t="shared" si="17"/>
        <v>0</v>
      </c>
      <c r="L42" s="150">
        <v>0.01</v>
      </c>
      <c r="M42" s="150">
        <f t="shared" si="18"/>
        <v>0.001150192082</v>
      </c>
      <c r="N42" s="150">
        <v>0.43</v>
      </c>
      <c r="O42" s="150">
        <f t="shared" si="19"/>
        <v>0.0244429286</v>
      </c>
      <c r="P42" s="150"/>
      <c r="Q42" s="150">
        <f t="shared" si="20"/>
        <v>0</v>
      </c>
      <c r="R42" s="150"/>
      <c r="S42" s="150">
        <f t="shared" si="21"/>
        <v>0</v>
      </c>
      <c r="T42" s="150"/>
      <c r="U42" s="150">
        <f t="shared" si="22"/>
        <v>0</v>
      </c>
      <c r="V42" s="150"/>
      <c r="W42" s="150">
        <f t="shared" si="23"/>
        <v>0</v>
      </c>
      <c r="X42" s="150"/>
      <c r="Y42" s="150">
        <f t="shared" si="24"/>
        <v>0</v>
      </c>
      <c r="Z42" s="150">
        <f t="shared" si="25"/>
        <v>8.94</v>
      </c>
      <c r="AA42" s="150">
        <f t="shared" si="26"/>
        <v>0.08194377227</v>
      </c>
    </row>
    <row r="43" ht="12.75" customHeight="1">
      <c r="A43" s="22" t="s">
        <v>230</v>
      </c>
      <c r="B43" s="150"/>
      <c r="C43" s="150"/>
      <c r="D43" s="150"/>
      <c r="E43" s="150">
        <f t="shared" si="14"/>
        <v>0</v>
      </c>
      <c r="F43" s="150"/>
      <c r="G43" s="150">
        <f t="shared" si="15"/>
        <v>0</v>
      </c>
      <c r="H43" s="150">
        <v>18.5</v>
      </c>
      <c r="I43" s="150">
        <f t="shared" si="16"/>
        <v>1.051178172</v>
      </c>
      <c r="J43" s="150"/>
      <c r="K43" s="150">
        <f t="shared" si="17"/>
        <v>0</v>
      </c>
      <c r="L43" s="150">
        <v>1.1</v>
      </c>
      <c r="M43" s="150">
        <f t="shared" si="18"/>
        <v>0.126521129</v>
      </c>
      <c r="N43" s="150">
        <v>0.16</v>
      </c>
      <c r="O43" s="150">
        <f t="shared" si="19"/>
        <v>0.009095043201</v>
      </c>
      <c r="P43" s="150">
        <v>0.09</v>
      </c>
      <c r="Q43" s="150">
        <f t="shared" si="20"/>
        <v>0.00271564483</v>
      </c>
      <c r="R43" s="150"/>
      <c r="S43" s="150">
        <f t="shared" si="21"/>
        <v>0</v>
      </c>
      <c r="T43" s="150"/>
      <c r="U43" s="150">
        <f t="shared" si="22"/>
        <v>0</v>
      </c>
      <c r="V43" s="150"/>
      <c r="W43" s="150">
        <f t="shared" si="23"/>
        <v>0</v>
      </c>
      <c r="X43" s="150"/>
      <c r="Y43" s="150">
        <f t="shared" si="24"/>
        <v>0</v>
      </c>
      <c r="Z43" s="150">
        <f t="shared" si="25"/>
        <v>19.85</v>
      </c>
      <c r="AA43" s="150">
        <f t="shared" si="26"/>
        <v>0.1819445056</v>
      </c>
    </row>
    <row r="44" ht="12.75" customHeight="1">
      <c r="A44" s="22" t="s">
        <v>231</v>
      </c>
      <c r="B44" s="150"/>
      <c r="C44" s="150"/>
      <c r="D44" s="150"/>
      <c r="E44" s="150">
        <f t="shared" si="14"/>
        <v>0</v>
      </c>
      <c r="F44" s="150"/>
      <c r="G44" s="150">
        <f t="shared" si="15"/>
        <v>0</v>
      </c>
      <c r="H44" s="150">
        <v>8.0</v>
      </c>
      <c r="I44" s="150">
        <f t="shared" si="16"/>
        <v>0.4545635338</v>
      </c>
      <c r="J44" s="150">
        <v>6.300000000000001</v>
      </c>
      <c r="K44" s="150">
        <f t="shared" si="17"/>
        <v>0.9701710889</v>
      </c>
      <c r="L44" s="150">
        <v>0.5</v>
      </c>
      <c r="M44" s="150">
        <f t="shared" si="18"/>
        <v>0.0575096041</v>
      </c>
      <c r="N44" s="150"/>
      <c r="O44" s="150">
        <f t="shared" si="19"/>
        <v>0</v>
      </c>
      <c r="P44" s="150"/>
      <c r="Q44" s="150">
        <f t="shared" si="20"/>
        <v>0</v>
      </c>
      <c r="R44" s="150"/>
      <c r="S44" s="150">
        <f t="shared" si="21"/>
        <v>0</v>
      </c>
      <c r="T44" s="150"/>
      <c r="U44" s="150">
        <f t="shared" si="22"/>
        <v>0</v>
      </c>
      <c r="V44" s="150"/>
      <c r="W44" s="150">
        <f t="shared" si="23"/>
        <v>0</v>
      </c>
      <c r="X44" s="150"/>
      <c r="Y44" s="150">
        <f t="shared" si="24"/>
        <v>0</v>
      </c>
      <c r="Z44" s="150">
        <f t="shared" si="25"/>
        <v>14.8</v>
      </c>
      <c r="AA44" s="150">
        <f t="shared" si="26"/>
        <v>0.1356563568</v>
      </c>
    </row>
    <row r="45" ht="12.75" customHeight="1">
      <c r="A45" s="22" t="s">
        <v>232</v>
      </c>
      <c r="B45" s="150"/>
      <c r="C45" s="150"/>
      <c r="D45" s="150"/>
      <c r="E45" s="150">
        <f t="shared" si="14"/>
        <v>0</v>
      </c>
      <c r="F45" s="150">
        <v>15.0</v>
      </c>
      <c r="G45" s="150">
        <f t="shared" si="15"/>
        <v>0.6717300183</v>
      </c>
      <c r="H45" s="150">
        <v>0.0</v>
      </c>
      <c r="I45" s="150">
        <f t="shared" si="16"/>
        <v>0</v>
      </c>
      <c r="J45" s="150">
        <v>10.719999999999999</v>
      </c>
      <c r="K45" s="150">
        <f t="shared" si="17"/>
        <v>1.650830805</v>
      </c>
      <c r="L45" s="150">
        <v>2.52</v>
      </c>
      <c r="M45" s="150">
        <f t="shared" si="18"/>
        <v>0.2898484047</v>
      </c>
      <c r="N45" s="150">
        <v>14.91</v>
      </c>
      <c r="O45" s="150">
        <f t="shared" si="19"/>
        <v>0.8475443383</v>
      </c>
      <c r="P45" s="150">
        <v>0.86</v>
      </c>
      <c r="Q45" s="150">
        <f t="shared" si="20"/>
        <v>0.02594949504</v>
      </c>
      <c r="R45" s="150">
        <v>0.0</v>
      </c>
      <c r="S45" s="150">
        <f t="shared" si="21"/>
        <v>0</v>
      </c>
      <c r="T45" s="150">
        <v>0.01</v>
      </c>
      <c r="U45" s="150">
        <f t="shared" si="22"/>
        <v>0.009109957183</v>
      </c>
      <c r="V45" s="150">
        <v>0.0</v>
      </c>
      <c r="W45" s="150">
        <f t="shared" si="23"/>
        <v>0</v>
      </c>
      <c r="X45" s="150">
        <v>2.0</v>
      </c>
      <c r="Y45" s="150">
        <f t="shared" si="24"/>
        <v>7.44047619</v>
      </c>
      <c r="Z45" s="150">
        <f t="shared" si="25"/>
        <v>46.02</v>
      </c>
      <c r="AA45" s="150">
        <f t="shared" si="26"/>
        <v>0.4218179418</v>
      </c>
    </row>
    <row r="46" ht="12.75" customHeight="1">
      <c r="A46" s="44" t="s">
        <v>233</v>
      </c>
      <c r="B46" s="151"/>
      <c r="C46" s="151"/>
      <c r="D46" s="151"/>
      <c r="E46" s="151">
        <f t="shared" si="14"/>
        <v>0</v>
      </c>
      <c r="F46" s="151"/>
      <c r="G46" s="151">
        <f t="shared" si="15"/>
        <v>0</v>
      </c>
      <c r="H46" s="151"/>
      <c r="I46" s="151">
        <f t="shared" si="16"/>
        <v>0</v>
      </c>
      <c r="J46" s="151">
        <v>0.4</v>
      </c>
      <c r="K46" s="151">
        <f t="shared" si="17"/>
        <v>0.06159816437</v>
      </c>
      <c r="L46" s="151">
        <v>2.1</v>
      </c>
      <c r="M46" s="151">
        <f t="shared" si="18"/>
        <v>0.2415403372</v>
      </c>
      <c r="N46" s="151">
        <v>6.0</v>
      </c>
      <c r="O46" s="151">
        <f t="shared" si="19"/>
        <v>0.3410641201</v>
      </c>
      <c r="P46" s="151"/>
      <c r="Q46" s="151">
        <f t="shared" si="20"/>
        <v>0</v>
      </c>
      <c r="R46" s="151">
        <v>0.05</v>
      </c>
      <c r="S46" s="151">
        <f t="shared" si="21"/>
        <v>0.3573981415</v>
      </c>
      <c r="T46" s="151"/>
      <c r="U46" s="151">
        <f t="shared" si="22"/>
        <v>0</v>
      </c>
      <c r="V46" s="151"/>
      <c r="W46" s="151">
        <f t="shared" si="23"/>
        <v>0</v>
      </c>
      <c r="X46" s="151">
        <v>3.02</v>
      </c>
      <c r="Y46" s="151">
        <f t="shared" si="24"/>
        <v>11.23511905</v>
      </c>
      <c r="Z46" s="151">
        <f t="shared" si="25"/>
        <v>11.57</v>
      </c>
      <c r="AA46" s="151">
        <f t="shared" si="26"/>
        <v>0.1060502735</v>
      </c>
    </row>
    <row r="47" ht="12.75" customHeight="1">
      <c r="A47" s="16" t="s">
        <v>234</v>
      </c>
      <c r="B47" s="152"/>
      <c r="C47" s="152"/>
      <c r="D47" s="152"/>
      <c r="E47" s="152">
        <f t="shared" si="14"/>
        <v>0</v>
      </c>
      <c r="F47" s="152">
        <v>2.5</v>
      </c>
      <c r="G47" s="152">
        <f t="shared" si="15"/>
        <v>0.111955003</v>
      </c>
      <c r="H47" s="152">
        <v>302.21</v>
      </c>
      <c r="I47" s="152">
        <f t="shared" si="16"/>
        <v>17.17170569</v>
      </c>
      <c r="J47" s="152">
        <v>0.6</v>
      </c>
      <c r="K47" s="152">
        <f t="shared" si="17"/>
        <v>0.09239724656</v>
      </c>
      <c r="L47" s="152">
        <v>2.5</v>
      </c>
      <c r="M47" s="152">
        <f t="shared" si="18"/>
        <v>0.2875480205</v>
      </c>
      <c r="N47" s="152">
        <v>3.8399999999999994</v>
      </c>
      <c r="O47" s="152">
        <f t="shared" si="19"/>
        <v>0.2182810368</v>
      </c>
      <c r="P47" s="152">
        <v>0.8</v>
      </c>
      <c r="Q47" s="152">
        <f t="shared" si="20"/>
        <v>0.02413906515</v>
      </c>
      <c r="R47" s="152">
        <v>0.0</v>
      </c>
      <c r="S47" s="152">
        <f t="shared" si="21"/>
        <v>0</v>
      </c>
      <c r="T47" s="152">
        <v>0.0</v>
      </c>
      <c r="U47" s="152">
        <f t="shared" si="22"/>
        <v>0</v>
      </c>
      <c r="V47" s="152">
        <v>0.0</v>
      </c>
      <c r="W47" s="152">
        <f t="shared" si="23"/>
        <v>0</v>
      </c>
      <c r="X47" s="152">
        <v>20.53</v>
      </c>
      <c r="Y47" s="152">
        <f t="shared" si="24"/>
        <v>76.3764881</v>
      </c>
      <c r="Z47" s="152">
        <f t="shared" si="25"/>
        <v>332.98</v>
      </c>
      <c r="AA47" s="152">
        <f t="shared" si="26"/>
        <v>3.052084708</v>
      </c>
    </row>
    <row r="48" ht="12.75" customHeight="1">
      <c r="A48" s="22" t="s">
        <v>235</v>
      </c>
      <c r="B48" s="150"/>
      <c r="C48" s="150"/>
      <c r="D48" s="150"/>
      <c r="E48" s="150">
        <f t="shared" si="14"/>
        <v>0</v>
      </c>
      <c r="F48" s="150">
        <v>212.65</v>
      </c>
      <c r="G48" s="150">
        <f t="shared" si="15"/>
        <v>9.522892559</v>
      </c>
      <c r="H48" s="150">
        <v>3.8</v>
      </c>
      <c r="I48" s="150">
        <f t="shared" si="16"/>
        <v>0.2159176785</v>
      </c>
      <c r="J48" s="150"/>
      <c r="K48" s="150">
        <f t="shared" si="17"/>
        <v>0</v>
      </c>
      <c r="L48" s="150">
        <v>15.06</v>
      </c>
      <c r="M48" s="150">
        <f t="shared" si="18"/>
        <v>1.732189276</v>
      </c>
      <c r="N48" s="150">
        <v>1.0500000000000003</v>
      </c>
      <c r="O48" s="150">
        <f t="shared" si="19"/>
        <v>0.05968622101</v>
      </c>
      <c r="P48" s="150"/>
      <c r="Q48" s="150">
        <f t="shared" si="20"/>
        <v>0</v>
      </c>
      <c r="R48" s="150"/>
      <c r="S48" s="150">
        <f t="shared" si="21"/>
        <v>0</v>
      </c>
      <c r="T48" s="150"/>
      <c r="U48" s="150">
        <f t="shared" si="22"/>
        <v>0</v>
      </c>
      <c r="V48" s="150"/>
      <c r="W48" s="150">
        <f t="shared" si="23"/>
        <v>0</v>
      </c>
      <c r="X48" s="150"/>
      <c r="Y48" s="150">
        <f t="shared" si="24"/>
        <v>0</v>
      </c>
      <c r="Z48" s="150">
        <f t="shared" si="25"/>
        <v>232.56</v>
      </c>
      <c r="AA48" s="150">
        <f t="shared" si="26"/>
        <v>2.131637996</v>
      </c>
    </row>
    <row r="49" ht="12.75" customHeight="1">
      <c r="A49" s="22" t="s">
        <v>236</v>
      </c>
      <c r="B49" s="150"/>
      <c r="C49" s="150"/>
      <c r="D49" s="150">
        <v>12.0</v>
      </c>
      <c r="E49" s="150">
        <f t="shared" si="14"/>
        <v>14.16932341</v>
      </c>
      <c r="F49" s="150">
        <v>35.0</v>
      </c>
      <c r="G49" s="150">
        <f t="shared" si="15"/>
        <v>1.567370043</v>
      </c>
      <c r="H49" s="150">
        <v>2.55</v>
      </c>
      <c r="I49" s="150">
        <f t="shared" si="16"/>
        <v>0.1448921264</v>
      </c>
      <c r="J49" s="150">
        <v>10.5</v>
      </c>
      <c r="K49" s="150">
        <f t="shared" si="17"/>
        <v>1.616951815</v>
      </c>
      <c r="L49" s="150"/>
      <c r="M49" s="150">
        <f t="shared" si="18"/>
        <v>0</v>
      </c>
      <c r="N49" s="150">
        <v>1.78</v>
      </c>
      <c r="O49" s="150">
        <f t="shared" si="19"/>
        <v>0.1011823556</v>
      </c>
      <c r="P49" s="150">
        <v>0.04</v>
      </c>
      <c r="Q49" s="150">
        <f t="shared" si="20"/>
        <v>0.001206953258</v>
      </c>
      <c r="R49" s="150">
        <v>0.0</v>
      </c>
      <c r="S49" s="150">
        <f t="shared" si="21"/>
        <v>0</v>
      </c>
      <c r="T49" s="150">
        <v>0.0</v>
      </c>
      <c r="U49" s="150">
        <f t="shared" si="22"/>
        <v>0</v>
      </c>
      <c r="V49" s="150">
        <v>0.0</v>
      </c>
      <c r="W49" s="150">
        <f t="shared" si="23"/>
        <v>0</v>
      </c>
      <c r="X49" s="150">
        <v>0.0</v>
      </c>
      <c r="Y49" s="150">
        <f t="shared" si="24"/>
        <v>0</v>
      </c>
      <c r="Z49" s="150">
        <f t="shared" si="25"/>
        <v>61.87</v>
      </c>
      <c r="AA49" s="150">
        <f t="shared" si="26"/>
        <v>0.5670985672</v>
      </c>
    </row>
    <row r="50" ht="12.75" customHeight="1">
      <c r="A50" s="22" t="s">
        <v>237</v>
      </c>
      <c r="B50" s="150"/>
      <c r="C50" s="150"/>
      <c r="D50" s="150"/>
      <c r="E50" s="150">
        <f t="shared" si="14"/>
        <v>0</v>
      </c>
      <c r="F50" s="150"/>
      <c r="G50" s="150">
        <f t="shared" si="15"/>
        <v>0</v>
      </c>
      <c r="H50" s="150">
        <v>0.0</v>
      </c>
      <c r="I50" s="150">
        <f t="shared" si="16"/>
        <v>0</v>
      </c>
      <c r="J50" s="150">
        <v>3.5999999999999996</v>
      </c>
      <c r="K50" s="150">
        <f t="shared" si="17"/>
        <v>0.5543834794</v>
      </c>
      <c r="L50" s="150">
        <v>10.21</v>
      </c>
      <c r="M50" s="150">
        <f t="shared" si="18"/>
        <v>1.174346116</v>
      </c>
      <c r="N50" s="150">
        <v>3.62</v>
      </c>
      <c r="O50" s="150">
        <f t="shared" si="19"/>
        <v>0.2057753524</v>
      </c>
      <c r="P50" s="150">
        <v>36.15</v>
      </c>
      <c r="Q50" s="150">
        <f t="shared" si="20"/>
        <v>1.090784007</v>
      </c>
      <c r="R50" s="150">
        <v>0.0</v>
      </c>
      <c r="S50" s="150">
        <f t="shared" si="21"/>
        <v>0</v>
      </c>
      <c r="T50" s="150">
        <v>0.0</v>
      </c>
      <c r="U50" s="150">
        <f t="shared" si="22"/>
        <v>0</v>
      </c>
      <c r="V50" s="150">
        <v>0.0</v>
      </c>
      <c r="W50" s="150">
        <f t="shared" si="23"/>
        <v>0</v>
      </c>
      <c r="X50" s="150">
        <v>0.0</v>
      </c>
      <c r="Y50" s="150">
        <f t="shared" si="24"/>
        <v>0</v>
      </c>
      <c r="Z50" s="150">
        <f t="shared" si="25"/>
        <v>53.58</v>
      </c>
      <c r="AA50" s="150">
        <f t="shared" si="26"/>
        <v>0.4911126754</v>
      </c>
    </row>
    <row r="51" ht="12.75" customHeight="1">
      <c r="A51" s="22" t="s">
        <v>238</v>
      </c>
      <c r="B51" s="150"/>
      <c r="C51" s="150"/>
      <c r="D51" s="150">
        <v>2.8</v>
      </c>
      <c r="E51" s="150">
        <f t="shared" si="14"/>
        <v>3.306175463</v>
      </c>
      <c r="F51" s="150">
        <v>0.62</v>
      </c>
      <c r="G51" s="150">
        <f t="shared" si="15"/>
        <v>0.02776484076</v>
      </c>
      <c r="H51" s="150"/>
      <c r="I51" s="150">
        <f t="shared" si="16"/>
        <v>0</v>
      </c>
      <c r="J51" s="150">
        <v>2.0</v>
      </c>
      <c r="K51" s="150">
        <f t="shared" si="17"/>
        <v>0.3079908219</v>
      </c>
      <c r="L51" s="150">
        <v>5.75</v>
      </c>
      <c r="M51" s="150">
        <f t="shared" si="18"/>
        <v>0.6613604472</v>
      </c>
      <c r="N51" s="150">
        <v>0.6299999999999999</v>
      </c>
      <c r="O51" s="150">
        <f t="shared" si="19"/>
        <v>0.03581173261</v>
      </c>
      <c r="P51" s="150">
        <v>1.13</v>
      </c>
      <c r="Q51" s="150">
        <f t="shared" si="20"/>
        <v>0.03409642953</v>
      </c>
      <c r="R51" s="150"/>
      <c r="S51" s="150">
        <f t="shared" si="21"/>
        <v>0</v>
      </c>
      <c r="T51" s="150"/>
      <c r="U51" s="150">
        <f t="shared" si="22"/>
        <v>0</v>
      </c>
      <c r="V51" s="150"/>
      <c r="W51" s="150">
        <f t="shared" si="23"/>
        <v>0</v>
      </c>
      <c r="X51" s="150"/>
      <c r="Y51" s="150">
        <f t="shared" si="24"/>
        <v>0</v>
      </c>
      <c r="Z51" s="150">
        <f t="shared" si="25"/>
        <v>12.93</v>
      </c>
      <c r="AA51" s="150">
        <f t="shared" si="26"/>
        <v>0.1185159928</v>
      </c>
    </row>
    <row r="52" ht="12.75" customHeight="1">
      <c r="A52" s="44" t="s">
        <v>239</v>
      </c>
      <c r="B52" s="151"/>
      <c r="C52" s="151"/>
      <c r="D52" s="151"/>
      <c r="E52" s="151">
        <f t="shared" si="14"/>
        <v>0</v>
      </c>
      <c r="F52" s="151">
        <v>3.0599999999999996</v>
      </c>
      <c r="G52" s="151">
        <f t="shared" si="15"/>
        <v>0.1370329237</v>
      </c>
      <c r="H52" s="151"/>
      <c r="I52" s="151">
        <f t="shared" si="16"/>
        <v>0</v>
      </c>
      <c r="J52" s="151">
        <v>0.3</v>
      </c>
      <c r="K52" s="151">
        <f t="shared" si="17"/>
        <v>0.04619862328</v>
      </c>
      <c r="L52" s="151">
        <v>4.0</v>
      </c>
      <c r="M52" s="151">
        <f t="shared" si="18"/>
        <v>0.4600768328</v>
      </c>
      <c r="N52" s="151"/>
      <c r="O52" s="151">
        <f t="shared" si="19"/>
        <v>0</v>
      </c>
      <c r="P52" s="151"/>
      <c r="Q52" s="151">
        <f t="shared" si="20"/>
        <v>0</v>
      </c>
      <c r="R52" s="151"/>
      <c r="S52" s="151">
        <f t="shared" si="21"/>
        <v>0</v>
      </c>
      <c r="T52" s="151"/>
      <c r="U52" s="151">
        <f t="shared" si="22"/>
        <v>0</v>
      </c>
      <c r="V52" s="151"/>
      <c r="W52" s="151">
        <f t="shared" si="23"/>
        <v>0</v>
      </c>
      <c r="X52" s="151"/>
      <c r="Y52" s="151">
        <f t="shared" si="24"/>
        <v>0</v>
      </c>
      <c r="Z52" s="151">
        <f t="shared" si="25"/>
        <v>7.36</v>
      </c>
      <c r="AA52" s="151">
        <f t="shared" si="26"/>
        <v>0.06746153959</v>
      </c>
    </row>
    <row r="53" ht="12.75" customHeight="1">
      <c r="A53" s="16" t="s">
        <v>240</v>
      </c>
      <c r="B53" s="150"/>
      <c r="C53" s="150"/>
      <c r="D53" s="150">
        <v>1.1</v>
      </c>
      <c r="E53" s="150">
        <f t="shared" si="14"/>
        <v>1.298854646</v>
      </c>
      <c r="F53" s="150">
        <v>695.5099999999983</v>
      </c>
      <c r="G53" s="150">
        <f t="shared" si="15"/>
        <v>31.14632967</v>
      </c>
      <c r="H53" s="150">
        <v>24.42</v>
      </c>
      <c r="I53" s="150">
        <f t="shared" si="16"/>
        <v>1.387555187</v>
      </c>
      <c r="J53" s="150">
        <v>4.5</v>
      </c>
      <c r="K53" s="150">
        <f t="shared" si="17"/>
        <v>0.6929793492</v>
      </c>
      <c r="L53" s="150">
        <v>1.25</v>
      </c>
      <c r="M53" s="150">
        <f t="shared" si="18"/>
        <v>0.1437740103</v>
      </c>
      <c r="N53" s="150">
        <v>7.479999999999998</v>
      </c>
      <c r="O53" s="150">
        <f t="shared" si="19"/>
        <v>0.4251932697</v>
      </c>
      <c r="P53" s="150">
        <v>17.560000000000002</v>
      </c>
      <c r="Q53" s="150">
        <f t="shared" si="20"/>
        <v>0.5298524801</v>
      </c>
      <c r="R53" s="150">
        <v>1.05</v>
      </c>
      <c r="S53" s="150">
        <f t="shared" si="21"/>
        <v>7.505360972</v>
      </c>
      <c r="T53" s="150">
        <v>0.1</v>
      </c>
      <c r="U53" s="150">
        <f t="shared" si="22"/>
        <v>0.09109957183</v>
      </c>
      <c r="V53" s="150">
        <v>0.0</v>
      </c>
      <c r="W53" s="150">
        <f t="shared" si="23"/>
        <v>0</v>
      </c>
      <c r="X53" s="150">
        <v>0.5</v>
      </c>
      <c r="Y53" s="150">
        <f t="shared" si="24"/>
        <v>1.860119048</v>
      </c>
      <c r="Z53" s="150">
        <f t="shared" si="25"/>
        <v>753.47</v>
      </c>
      <c r="AA53" s="150">
        <f t="shared" si="26"/>
        <v>6.906283456</v>
      </c>
    </row>
    <row r="54" ht="12.75" customHeight="1">
      <c r="A54" s="44" t="s">
        <v>241</v>
      </c>
      <c r="B54" s="151"/>
      <c r="C54" s="151"/>
      <c r="D54" s="151"/>
      <c r="E54" s="151">
        <f t="shared" si="14"/>
        <v>0</v>
      </c>
      <c r="F54" s="151"/>
      <c r="G54" s="151">
        <f t="shared" si="15"/>
        <v>0</v>
      </c>
      <c r="H54" s="151">
        <v>3.3099999999999996</v>
      </c>
      <c r="I54" s="151">
        <f t="shared" si="16"/>
        <v>0.1880756621</v>
      </c>
      <c r="J54" s="151"/>
      <c r="K54" s="151">
        <f t="shared" si="17"/>
        <v>0</v>
      </c>
      <c r="L54" s="151"/>
      <c r="M54" s="151">
        <f t="shared" si="18"/>
        <v>0</v>
      </c>
      <c r="N54" s="151"/>
      <c r="O54" s="151">
        <f t="shared" si="19"/>
        <v>0</v>
      </c>
      <c r="P54" s="151">
        <v>8.64</v>
      </c>
      <c r="Q54" s="151">
        <f t="shared" si="20"/>
        <v>0.2607019037</v>
      </c>
      <c r="R54" s="151"/>
      <c r="S54" s="151">
        <f t="shared" si="21"/>
        <v>0</v>
      </c>
      <c r="T54" s="151"/>
      <c r="U54" s="151">
        <f t="shared" si="22"/>
        <v>0</v>
      </c>
      <c r="V54" s="151"/>
      <c r="W54" s="151">
        <f t="shared" si="23"/>
        <v>0</v>
      </c>
      <c r="X54" s="151"/>
      <c r="Y54" s="151">
        <f t="shared" si="24"/>
        <v>0</v>
      </c>
      <c r="Z54" s="151">
        <f t="shared" si="25"/>
        <v>11.95</v>
      </c>
      <c r="AA54" s="151">
        <f t="shared" si="26"/>
        <v>0.1095333421</v>
      </c>
    </row>
    <row r="55" ht="12.75" customHeight="1">
      <c r="A55" s="16" t="s">
        <v>242</v>
      </c>
      <c r="B55" s="152"/>
      <c r="C55" s="152"/>
      <c r="D55" s="152"/>
      <c r="E55" s="152">
        <f t="shared" si="14"/>
        <v>0</v>
      </c>
      <c r="F55" s="152"/>
      <c r="G55" s="152">
        <f t="shared" si="15"/>
        <v>0</v>
      </c>
      <c r="H55" s="152">
        <v>12.0</v>
      </c>
      <c r="I55" s="152">
        <f t="shared" si="16"/>
        <v>0.6818453007</v>
      </c>
      <c r="J55" s="152">
        <v>6.349999999999999</v>
      </c>
      <c r="K55" s="152">
        <f t="shared" si="17"/>
        <v>0.9778708594</v>
      </c>
      <c r="L55" s="152">
        <v>4.5</v>
      </c>
      <c r="M55" s="152">
        <f t="shared" si="18"/>
        <v>0.5175864369</v>
      </c>
      <c r="N55" s="152">
        <v>4.6099999999999985</v>
      </c>
      <c r="O55" s="152">
        <f t="shared" si="19"/>
        <v>0.2620509322</v>
      </c>
      <c r="P55" s="152">
        <v>1.34</v>
      </c>
      <c r="Q55" s="152">
        <f t="shared" si="20"/>
        <v>0.04043293413</v>
      </c>
      <c r="R55" s="152"/>
      <c r="S55" s="152">
        <f t="shared" si="21"/>
        <v>0</v>
      </c>
      <c r="T55" s="152"/>
      <c r="U55" s="152">
        <f t="shared" si="22"/>
        <v>0</v>
      </c>
      <c r="V55" s="152"/>
      <c r="W55" s="152">
        <f t="shared" si="23"/>
        <v>0</v>
      </c>
      <c r="X55" s="152"/>
      <c r="Y55" s="152">
        <f t="shared" si="24"/>
        <v>0</v>
      </c>
      <c r="Z55" s="152">
        <f t="shared" si="25"/>
        <v>28.8</v>
      </c>
      <c r="AA55" s="152">
        <f t="shared" si="26"/>
        <v>0.2639799375</v>
      </c>
    </row>
    <row r="56" ht="12.75" customHeight="1">
      <c r="A56" s="22" t="s">
        <v>243</v>
      </c>
      <c r="B56" s="150"/>
      <c r="C56" s="150"/>
      <c r="D56" s="150">
        <v>3.25</v>
      </c>
      <c r="E56" s="150">
        <f t="shared" si="14"/>
        <v>3.837525092</v>
      </c>
      <c r="F56" s="150">
        <v>1.03</v>
      </c>
      <c r="G56" s="150">
        <f t="shared" si="15"/>
        <v>0.04612546125</v>
      </c>
      <c r="H56" s="150">
        <v>99.82</v>
      </c>
      <c r="I56" s="150">
        <f t="shared" si="16"/>
        <v>5.671816493</v>
      </c>
      <c r="J56" s="150">
        <v>82.94999999999997</v>
      </c>
      <c r="K56" s="150">
        <f t="shared" si="17"/>
        <v>12.77391934</v>
      </c>
      <c r="L56" s="150">
        <v>5.41</v>
      </c>
      <c r="M56" s="150">
        <f t="shared" si="18"/>
        <v>0.6222539164</v>
      </c>
      <c r="N56" s="150">
        <v>34.96</v>
      </c>
      <c r="O56" s="150">
        <f t="shared" si="19"/>
        <v>1.98726694</v>
      </c>
      <c r="P56" s="150">
        <v>1.52</v>
      </c>
      <c r="Q56" s="150">
        <f t="shared" si="20"/>
        <v>0.04586422379</v>
      </c>
      <c r="R56" s="150"/>
      <c r="S56" s="150">
        <f t="shared" si="21"/>
        <v>0</v>
      </c>
      <c r="T56" s="150">
        <v>3.25</v>
      </c>
      <c r="U56" s="150">
        <f t="shared" si="22"/>
        <v>2.960736085</v>
      </c>
      <c r="V56" s="150"/>
      <c r="W56" s="150">
        <f t="shared" si="23"/>
        <v>0</v>
      </c>
      <c r="X56" s="150"/>
      <c r="Y56" s="150">
        <f t="shared" si="24"/>
        <v>0</v>
      </c>
      <c r="Z56" s="150">
        <f t="shared" si="25"/>
        <v>232.19</v>
      </c>
      <c r="AA56" s="150">
        <f t="shared" si="26"/>
        <v>2.128246587</v>
      </c>
    </row>
    <row r="57" ht="12.75" customHeight="1">
      <c r="A57" s="44" t="s">
        <v>244</v>
      </c>
      <c r="B57" s="151"/>
      <c r="C57" s="151"/>
      <c r="D57" s="151">
        <v>3.8600000000000003</v>
      </c>
      <c r="E57" s="151">
        <f t="shared" si="14"/>
        <v>4.557799032</v>
      </c>
      <c r="F57" s="151">
        <v>688.2399999999984</v>
      </c>
      <c r="G57" s="151">
        <f t="shared" si="15"/>
        <v>30.82076452</v>
      </c>
      <c r="H57" s="151">
        <v>452.45</v>
      </c>
      <c r="I57" s="151">
        <f t="shared" si="16"/>
        <v>25.70840886</v>
      </c>
      <c r="J57" s="151">
        <v>277.5000000000001</v>
      </c>
      <c r="K57" s="151">
        <f t="shared" si="17"/>
        <v>42.73372653</v>
      </c>
      <c r="L57" s="151">
        <v>205.62999999999994</v>
      </c>
      <c r="M57" s="151">
        <f t="shared" si="18"/>
        <v>23.65139978</v>
      </c>
      <c r="N57" s="151">
        <v>270.5099999999998</v>
      </c>
      <c r="O57" s="151">
        <f t="shared" si="19"/>
        <v>15.37687585</v>
      </c>
      <c r="P57" s="151">
        <v>392.3099999999999</v>
      </c>
      <c r="Q57" s="151">
        <f t="shared" si="20"/>
        <v>11.83749581</v>
      </c>
      <c r="R57" s="151">
        <v>2.05</v>
      </c>
      <c r="S57" s="151">
        <f t="shared" si="21"/>
        <v>14.6533238</v>
      </c>
      <c r="T57" s="151">
        <v>21.13</v>
      </c>
      <c r="U57" s="151">
        <f t="shared" si="22"/>
        <v>19.24933953</v>
      </c>
      <c r="V57" s="151">
        <v>0.0</v>
      </c>
      <c r="W57" s="151">
        <f t="shared" si="23"/>
        <v>0</v>
      </c>
      <c r="X57" s="151">
        <v>0.02</v>
      </c>
      <c r="Y57" s="151">
        <f t="shared" si="24"/>
        <v>0.0744047619</v>
      </c>
      <c r="Z57" s="151">
        <f t="shared" si="25"/>
        <v>2313.7</v>
      </c>
      <c r="AA57" s="151">
        <f t="shared" si="26"/>
        <v>21.20730491</v>
      </c>
    </row>
    <row r="58" ht="12.75" customHeight="1">
      <c r="A58" s="16" t="s">
        <v>245</v>
      </c>
      <c r="B58" s="152"/>
      <c r="C58" s="152"/>
      <c r="D58" s="152"/>
      <c r="E58" s="152">
        <f t="shared" si="14"/>
        <v>0</v>
      </c>
      <c r="F58" s="152"/>
      <c r="G58" s="152">
        <f t="shared" si="15"/>
        <v>0</v>
      </c>
      <c r="H58" s="152">
        <v>9.209999999999999</v>
      </c>
      <c r="I58" s="152">
        <f t="shared" si="16"/>
        <v>0.5233162683</v>
      </c>
      <c r="J58" s="152">
        <v>15.4</v>
      </c>
      <c r="K58" s="152">
        <f t="shared" si="17"/>
        <v>2.371529328</v>
      </c>
      <c r="L58" s="152">
        <v>19.05</v>
      </c>
      <c r="M58" s="152">
        <f t="shared" si="18"/>
        <v>2.191115916</v>
      </c>
      <c r="N58" s="152">
        <v>1.7</v>
      </c>
      <c r="O58" s="152">
        <f t="shared" si="19"/>
        <v>0.09663483402</v>
      </c>
      <c r="P58" s="152"/>
      <c r="Q58" s="152">
        <f t="shared" si="20"/>
        <v>0</v>
      </c>
      <c r="R58" s="152">
        <v>0.7</v>
      </c>
      <c r="S58" s="152">
        <f t="shared" si="21"/>
        <v>5.003573981</v>
      </c>
      <c r="T58" s="152"/>
      <c r="U58" s="152">
        <f t="shared" si="22"/>
        <v>0</v>
      </c>
      <c r="V58" s="152"/>
      <c r="W58" s="152">
        <f t="shared" si="23"/>
        <v>0</v>
      </c>
      <c r="X58" s="152"/>
      <c r="Y58" s="152">
        <f t="shared" si="24"/>
        <v>0</v>
      </c>
      <c r="Z58" s="152">
        <f t="shared" si="25"/>
        <v>46.06</v>
      </c>
      <c r="AA58" s="152">
        <f t="shared" si="26"/>
        <v>0.4221845806</v>
      </c>
    </row>
    <row r="59" ht="12.75" customHeight="1">
      <c r="A59" s="22" t="s">
        <v>246</v>
      </c>
      <c r="B59" s="150"/>
      <c r="C59" s="150"/>
      <c r="D59" s="150">
        <v>0.05</v>
      </c>
      <c r="E59" s="150">
        <f t="shared" si="14"/>
        <v>0.05903884756</v>
      </c>
      <c r="F59" s="150">
        <v>19.560000000000002</v>
      </c>
      <c r="G59" s="150">
        <f t="shared" si="15"/>
        <v>0.8759359438</v>
      </c>
      <c r="H59" s="150">
        <v>14.870000000000001</v>
      </c>
      <c r="I59" s="150">
        <f t="shared" si="16"/>
        <v>0.8449199684</v>
      </c>
      <c r="J59" s="150">
        <v>4.1</v>
      </c>
      <c r="K59" s="150">
        <f t="shared" si="17"/>
        <v>0.6313811848</v>
      </c>
      <c r="L59" s="150">
        <v>16.080000000000002</v>
      </c>
      <c r="M59" s="150">
        <f t="shared" si="18"/>
        <v>1.849508868</v>
      </c>
      <c r="N59" s="150">
        <v>14.149999999999999</v>
      </c>
      <c r="O59" s="150">
        <f t="shared" si="19"/>
        <v>0.8043428831</v>
      </c>
      <c r="P59" s="150">
        <v>3.7299999999999986</v>
      </c>
      <c r="Q59" s="150">
        <f t="shared" si="20"/>
        <v>0.1125483913</v>
      </c>
      <c r="R59" s="150">
        <v>0.0</v>
      </c>
      <c r="S59" s="150">
        <f t="shared" si="21"/>
        <v>0</v>
      </c>
      <c r="T59" s="150">
        <v>0.0</v>
      </c>
      <c r="U59" s="150">
        <f t="shared" si="22"/>
        <v>0</v>
      </c>
      <c r="V59" s="150">
        <v>0.0</v>
      </c>
      <c r="W59" s="150">
        <f t="shared" si="23"/>
        <v>0</v>
      </c>
      <c r="X59" s="150">
        <v>0.0</v>
      </c>
      <c r="Y59" s="150">
        <f t="shared" si="24"/>
        <v>0</v>
      </c>
      <c r="Z59" s="150">
        <f t="shared" si="25"/>
        <v>72.54</v>
      </c>
      <c r="AA59" s="150">
        <f t="shared" si="26"/>
        <v>0.6648994676</v>
      </c>
    </row>
    <row r="60" ht="12.75" customHeight="1">
      <c r="A60" s="44" t="s">
        <v>247</v>
      </c>
      <c r="B60" s="151"/>
      <c r="C60" s="151"/>
      <c r="D60" s="151">
        <v>15.61</v>
      </c>
      <c r="E60" s="151">
        <f t="shared" si="14"/>
        <v>18.43192821</v>
      </c>
      <c r="F60" s="151">
        <v>57.94</v>
      </c>
      <c r="G60" s="151">
        <f t="shared" si="15"/>
        <v>2.594669151</v>
      </c>
      <c r="H60" s="151">
        <v>21.2</v>
      </c>
      <c r="I60" s="151">
        <f t="shared" si="16"/>
        <v>1.204593365</v>
      </c>
      <c r="J60" s="151">
        <v>10.900000000000002</v>
      </c>
      <c r="K60" s="151">
        <f t="shared" si="17"/>
        <v>1.678549979</v>
      </c>
      <c r="L60" s="151"/>
      <c r="M60" s="151">
        <f t="shared" si="18"/>
        <v>0</v>
      </c>
      <c r="N60" s="151">
        <v>3.45</v>
      </c>
      <c r="O60" s="151">
        <f t="shared" si="19"/>
        <v>0.196111869</v>
      </c>
      <c r="P60" s="151">
        <v>1.02</v>
      </c>
      <c r="Q60" s="151">
        <f t="shared" si="20"/>
        <v>0.03077730807</v>
      </c>
      <c r="R60" s="151"/>
      <c r="S60" s="151">
        <f t="shared" si="21"/>
        <v>0</v>
      </c>
      <c r="T60" s="151"/>
      <c r="U60" s="151">
        <f t="shared" si="22"/>
        <v>0</v>
      </c>
      <c r="V60" s="151"/>
      <c r="W60" s="151">
        <f t="shared" si="23"/>
        <v>0</v>
      </c>
      <c r="X60" s="151"/>
      <c r="Y60" s="151">
        <f t="shared" si="24"/>
        <v>0</v>
      </c>
      <c r="Z60" s="151">
        <f t="shared" si="25"/>
        <v>110.12</v>
      </c>
      <c r="AA60" s="151">
        <f t="shared" si="26"/>
        <v>1.009356622</v>
      </c>
    </row>
    <row r="61" ht="12.75" customHeight="1">
      <c r="A61" s="16" t="s">
        <v>248</v>
      </c>
      <c r="B61" s="152"/>
      <c r="C61" s="152"/>
      <c r="D61" s="152">
        <v>14.92</v>
      </c>
      <c r="E61" s="152">
        <f t="shared" si="14"/>
        <v>17.61719211</v>
      </c>
      <c r="F61" s="152">
        <v>430.2399999999996</v>
      </c>
      <c r="G61" s="152">
        <f t="shared" si="15"/>
        <v>19.2670082</v>
      </c>
      <c r="H61" s="152">
        <v>581.8800000000005</v>
      </c>
      <c r="I61" s="152">
        <f t="shared" si="16"/>
        <v>33.06267863</v>
      </c>
      <c r="J61" s="152">
        <v>27.099999999999998</v>
      </c>
      <c r="K61" s="152">
        <f t="shared" si="17"/>
        <v>4.173275636</v>
      </c>
      <c r="L61" s="152">
        <v>206.21999999999994</v>
      </c>
      <c r="M61" s="152">
        <f t="shared" si="18"/>
        <v>23.71926112</v>
      </c>
      <c r="N61" s="152">
        <v>567.4099999999983</v>
      </c>
      <c r="O61" s="152">
        <f t="shared" si="19"/>
        <v>32.25386539</v>
      </c>
      <c r="P61" s="152">
        <v>1479.0999999999988</v>
      </c>
      <c r="Q61" s="152">
        <f t="shared" si="20"/>
        <v>44.63011409</v>
      </c>
      <c r="R61" s="152"/>
      <c r="S61" s="152">
        <f t="shared" si="21"/>
        <v>0</v>
      </c>
      <c r="T61" s="152">
        <v>18.83</v>
      </c>
      <c r="U61" s="152">
        <f t="shared" si="22"/>
        <v>17.15404938</v>
      </c>
      <c r="V61" s="152"/>
      <c r="W61" s="152">
        <f t="shared" si="23"/>
        <v>0</v>
      </c>
      <c r="X61" s="152"/>
      <c r="Y61" s="152">
        <f t="shared" si="24"/>
        <v>0</v>
      </c>
      <c r="Z61" s="152">
        <f t="shared" si="25"/>
        <v>3325.7</v>
      </c>
      <c r="AA61" s="152">
        <f t="shared" si="26"/>
        <v>30.48326661</v>
      </c>
    </row>
    <row r="62" ht="12.75" customHeight="1">
      <c r="A62" s="22" t="s">
        <v>249</v>
      </c>
      <c r="B62" s="150"/>
      <c r="C62" s="150"/>
      <c r="D62" s="150"/>
      <c r="E62" s="150">
        <f t="shared" si="14"/>
        <v>0</v>
      </c>
      <c r="F62" s="150">
        <v>25.200000000000003</v>
      </c>
      <c r="G62" s="150">
        <f t="shared" si="15"/>
        <v>1.128506431</v>
      </c>
      <c r="H62" s="150">
        <v>11.8</v>
      </c>
      <c r="I62" s="150">
        <f t="shared" si="16"/>
        <v>0.6704812123</v>
      </c>
      <c r="J62" s="150">
        <v>28.7</v>
      </c>
      <c r="K62" s="150">
        <f t="shared" si="17"/>
        <v>4.419668294</v>
      </c>
      <c r="L62" s="150"/>
      <c r="M62" s="150">
        <f t="shared" si="18"/>
        <v>0</v>
      </c>
      <c r="N62" s="150">
        <v>5.989999999999999</v>
      </c>
      <c r="O62" s="150">
        <f t="shared" si="19"/>
        <v>0.3404956799</v>
      </c>
      <c r="P62" s="150">
        <v>11.710000000000003</v>
      </c>
      <c r="Q62" s="150">
        <f t="shared" si="20"/>
        <v>0.3533355662</v>
      </c>
      <c r="R62" s="150"/>
      <c r="S62" s="150">
        <f t="shared" si="21"/>
        <v>0</v>
      </c>
      <c r="T62" s="150"/>
      <c r="U62" s="150">
        <f t="shared" si="22"/>
        <v>0</v>
      </c>
      <c r="V62" s="150"/>
      <c r="W62" s="150">
        <f t="shared" si="23"/>
        <v>0</v>
      </c>
      <c r="X62" s="150"/>
      <c r="Y62" s="150">
        <f t="shared" si="24"/>
        <v>0</v>
      </c>
      <c r="Z62" s="150">
        <f t="shared" si="25"/>
        <v>83.4</v>
      </c>
      <c r="AA62" s="150">
        <f t="shared" si="26"/>
        <v>0.7644419024</v>
      </c>
    </row>
    <row r="63" ht="12.75" customHeight="1">
      <c r="A63" s="22" t="s">
        <v>250</v>
      </c>
      <c r="B63" s="150"/>
      <c r="C63" s="150"/>
      <c r="D63" s="150"/>
      <c r="E63" s="150">
        <f t="shared" si="14"/>
        <v>0</v>
      </c>
      <c r="F63" s="150">
        <v>3.0</v>
      </c>
      <c r="G63" s="150">
        <f t="shared" si="15"/>
        <v>0.1343460037</v>
      </c>
      <c r="H63" s="150"/>
      <c r="I63" s="150">
        <f t="shared" si="16"/>
        <v>0</v>
      </c>
      <c r="J63" s="150">
        <v>23.0</v>
      </c>
      <c r="K63" s="150">
        <f t="shared" si="17"/>
        <v>3.541894452</v>
      </c>
      <c r="L63" s="150">
        <v>0.01</v>
      </c>
      <c r="M63" s="150">
        <f t="shared" si="18"/>
        <v>0.001150192082</v>
      </c>
      <c r="N63" s="150"/>
      <c r="O63" s="150">
        <f t="shared" si="19"/>
        <v>0</v>
      </c>
      <c r="P63" s="150">
        <v>3.76</v>
      </c>
      <c r="Q63" s="150">
        <f t="shared" si="20"/>
        <v>0.1134536062</v>
      </c>
      <c r="R63" s="150"/>
      <c r="S63" s="150">
        <f t="shared" si="21"/>
        <v>0</v>
      </c>
      <c r="T63" s="150"/>
      <c r="U63" s="150">
        <f t="shared" si="22"/>
        <v>0</v>
      </c>
      <c r="V63" s="150"/>
      <c r="W63" s="150">
        <f t="shared" si="23"/>
        <v>0</v>
      </c>
      <c r="X63" s="150"/>
      <c r="Y63" s="150">
        <f t="shared" si="24"/>
        <v>0</v>
      </c>
      <c r="Z63" s="150">
        <f t="shared" si="25"/>
        <v>29.77</v>
      </c>
      <c r="AA63" s="150">
        <f t="shared" si="26"/>
        <v>0.2728709285</v>
      </c>
    </row>
    <row r="64" ht="12.75" customHeight="1">
      <c r="A64" s="44" t="s">
        <v>251</v>
      </c>
      <c r="B64" s="151"/>
      <c r="C64" s="151"/>
      <c r="D64" s="151">
        <v>6.85</v>
      </c>
      <c r="E64" s="151">
        <f t="shared" si="14"/>
        <v>8.088322116</v>
      </c>
      <c r="F64" s="151">
        <v>8.02</v>
      </c>
      <c r="G64" s="151">
        <f t="shared" si="15"/>
        <v>0.3591516498</v>
      </c>
      <c r="H64" s="151">
        <v>0.0</v>
      </c>
      <c r="I64" s="151">
        <f t="shared" si="16"/>
        <v>0</v>
      </c>
      <c r="J64" s="151">
        <v>56.95</v>
      </c>
      <c r="K64" s="151">
        <f t="shared" si="17"/>
        <v>8.770038653</v>
      </c>
      <c r="L64" s="151"/>
      <c r="M64" s="151">
        <f t="shared" si="18"/>
        <v>0</v>
      </c>
      <c r="N64" s="151">
        <v>6.57</v>
      </c>
      <c r="O64" s="151">
        <f t="shared" si="19"/>
        <v>0.3734652115</v>
      </c>
      <c r="P64" s="151">
        <v>0.0</v>
      </c>
      <c r="Q64" s="151">
        <f t="shared" si="20"/>
        <v>0</v>
      </c>
      <c r="R64" s="151">
        <v>0.0</v>
      </c>
      <c r="S64" s="151">
        <f t="shared" si="21"/>
        <v>0</v>
      </c>
      <c r="T64" s="151">
        <v>0.25</v>
      </c>
      <c r="U64" s="151">
        <f t="shared" si="22"/>
        <v>0.2277489296</v>
      </c>
      <c r="V64" s="151">
        <v>0.0</v>
      </c>
      <c r="W64" s="151">
        <f t="shared" si="23"/>
        <v>0</v>
      </c>
      <c r="X64" s="151">
        <v>0.0</v>
      </c>
      <c r="Y64" s="151">
        <f t="shared" si="24"/>
        <v>0</v>
      </c>
      <c r="Z64" s="151">
        <f t="shared" si="25"/>
        <v>78.64</v>
      </c>
      <c r="AA64" s="151">
        <f t="shared" si="26"/>
        <v>0.720811885</v>
      </c>
    </row>
    <row r="65" ht="12.75" customHeight="1">
      <c r="A65" s="16" t="s">
        <v>252</v>
      </c>
      <c r="B65" s="152"/>
      <c r="C65" s="152"/>
      <c r="D65" s="152"/>
      <c r="E65" s="152">
        <f t="shared" si="14"/>
        <v>0</v>
      </c>
      <c r="F65" s="152"/>
      <c r="G65" s="152">
        <f t="shared" si="15"/>
        <v>0</v>
      </c>
      <c r="H65" s="152"/>
      <c r="I65" s="152">
        <f t="shared" si="16"/>
        <v>0</v>
      </c>
      <c r="J65" s="152"/>
      <c r="K65" s="152">
        <f t="shared" si="17"/>
        <v>0</v>
      </c>
      <c r="L65" s="152"/>
      <c r="M65" s="152">
        <f t="shared" si="18"/>
        <v>0</v>
      </c>
      <c r="N65" s="152"/>
      <c r="O65" s="152">
        <f t="shared" si="19"/>
        <v>0</v>
      </c>
      <c r="P65" s="152"/>
      <c r="Q65" s="152">
        <f t="shared" si="20"/>
        <v>0</v>
      </c>
      <c r="R65" s="152"/>
      <c r="S65" s="152">
        <f t="shared" si="21"/>
        <v>0</v>
      </c>
      <c r="T65" s="152"/>
      <c r="U65" s="152">
        <f t="shared" si="22"/>
        <v>0</v>
      </c>
      <c r="V65" s="152"/>
      <c r="W65" s="152">
        <f t="shared" si="23"/>
        <v>0</v>
      </c>
      <c r="X65" s="152"/>
      <c r="Y65" s="152">
        <f t="shared" si="24"/>
        <v>0</v>
      </c>
      <c r="Z65" s="152">
        <f t="shared" si="25"/>
        <v>0</v>
      </c>
      <c r="AA65" s="152">
        <f t="shared" si="26"/>
        <v>0</v>
      </c>
    </row>
    <row r="66" ht="12.75" customHeight="1">
      <c r="A66" s="22" t="s">
        <v>253</v>
      </c>
      <c r="B66" s="150"/>
      <c r="C66" s="150"/>
      <c r="D66" s="150"/>
      <c r="E66" s="150">
        <f t="shared" si="14"/>
        <v>0</v>
      </c>
      <c r="F66" s="150">
        <v>0.41</v>
      </c>
      <c r="G66" s="150">
        <f t="shared" si="15"/>
        <v>0.0183606205</v>
      </c>
      <c r="H66" s="150">
        <v>3.71</v>
      </c>
      <c r="I66" s="150">
        <f t="shared" si="16"/>
        <v>0.2108038388</v>
      </c>
      <c r="J66" s="150"/>
      <c r="K66" s="150">
        <f t="shared" si="17"/>
        <v>0</v>
      </c>
      <c r="L66" s="150">
        <v>18.35</v>
      </c>
      <c r="M66" s="150">
        <f t="shared" si="18"/>
        <v>2.110602471</v>
      </c>
      <c r="N66" s="150">
        <v>22.22</v>
      </c>
      <c r="O66" s="150">
        <f t="shared" si="19"/>
        <v>1.263074125</v>
      </c>
      <c r="P66" s="150">
        <v>10.169999999999995</v>
      </c>
      <c r="Q66" s="150">
        <f t="shared" si="20"/>
        <v>0.3068678658</v>
      </c>
      <c r="R66" s="150"/>
      <c r="S66" s="150">
        <f t="shared" si="21"/>
        <v>0</v>
      </c>
      <c r="T66" s="150">
        <v>21.7</v>
      </c>
      <c r="U66" s="150">
        <f t="shared" si="22"/>
        <v>19.76860709</v>
      </c>
      <c r="V66" s="150"/>
      <c r="W66" s="150">
        <f t="shared" si="23"/>
        <v>0</v>
      </c>
      <c r="X66" s="150"/>
      <c r="Y66" s="150">
        <f t="shared" si="24"/>
        <v>0</v>
      </c>
      <c r="Z66" s="150">
        <f t="shared" si="25"/>
        <v>76.56</v>
      </c>
      <c r="AA66" s="150">
        <f t="shared" si="26"/>
        <v>0.7017466673</v>
      </c>
    </row>
    <row r="67" ht="12.75" customHeight="1">
      <c r="A67" s="44" t="s">
        <v>254</v>
      </c>
      <c r="B67" s="151"/>
      <c r="C67" s="151"/>
      <c r="D67" s="151"/>
      <c r="E67" s="151">
        <f t="shared" si="14"/>
        <v>0</v>
      </c>
      <c r="F67" s="151">
        <v>12.51</v>
      </c>
      <c r="G67" s="151">
        <f t="shared" si="15"/>
        <v>0.5602228352</v>
      </c>
      <c r="H67" s="151">
        <v>0.0</v>
      </c>
      <c r="I67" s="151">
        <f t="shared" si="16"/>
        <v>0</v>
      </c>
      <c r="J67" s="151">
        <v>8.7</v>
      </c>
      <c r="K67" s="151">
        <f t="shared" si="17"/>
        <v>1.339760075</v>
      </c>
      <c r="L67" s="151">
        <v>90.35</v>
      </c>
      <c r="M67" s="151">
        <f t="shared" si="18"/>
        <v>10.39198546</v>
      </c>
      <c r="N67" s="151">
        <v>22.47</v>
      </c>
      <c r="O67" s="151">
        <f t="shared" si="19"/>
        <v>1.27728513</v>
      </c>
      <c r="P67" s="151">
        <v>68.31</v>
      </c>
      <c r="Q67" s="151">
        <f t="shared" si="20"/>
        <v>2.061174426</v>
      </c>
      <c r="R67" s="151">
        <v>0.0</v>
      </c>
      <c r="S67" s="151">
        <f t="shared" si="21"/>
        <v>0</v>
      </c>
      <c r="T67" s="151">
        <v>0.0</v>
      </c>
      <c r="U67" s="151">
        <f t="shared" si="22"/>
        <v>0</v>
      </c>
      <c r="V67" s="151">
        <v>0.0</v>
      </c>
      <c r="W67" s="151">
        <f t="shared" si="23"/>
        <v>0</v>
      </c>
      <c r="X67" s="151">
        <v>0.0</v>
      </c>
      <c r="Y67" s="151">
        <f t="shared" si="24"/>
        <v>0</v>
      </c>
      <c r="Z67" s="151">
        <f t="shared" si="25"/>
        <v>202.34</v>
      </c>
      <c r="AA67" s="151">
        <f t="shared" si="26"/>
        <v>1.854642381</v>
      </c>
    </row>
    <row r="68" ht="12.75" customHeight="1">
      <c r="A68" s="153" t="s">
        <v>255</v>
      </c>
      <c r="B68" s="154"/>
      <c r="C68" s="154"/>
      <c r="D68" s="154">
        <v>17.5</v>
      </c>
      <c r="E68" s="154">
        <f t="shared" si="14"/>
        <v>20.66359665</v>
      </c>
      <c r="F68" s="154">
        <v>14.469999999999999</v>
      </c>
      <c r="G68" s="154">
        <f t="shared" si="15"/>
        <v>0.6479955576</v>
      </c>
      <c r="H68" s="154">
        <v>0.0</v>
      </c>
      <c r="I68" s="154">
        <f t="shared" si="16"/>
        <v>0</v>
      </c>
      <c r="J68" s="154"/>
      <c r="K68" s="154">
        <f t="shared" si="17"/>
        <v>0</v>
      </c>
      <c r="L68" s="154">
        <v>65.7</v>
      </c>
      <c r="M68" s="154">
        <f t="shared" si="18"/>
        <v>7.556761979</v>
      </c>
      <c r="N68" s="154">
        <v>171.01999999999998</v>
      </c>
      <c r="O68" s="154">
        <f t="shared" si="19"/>
        <v>9.721464302</v>
      </c>
      <c r="P68" s="154">
        <v>555.5099999999994</v>
      </c>
      <c r="Q68" s="154">
        <f t="shared" si="20"/>
        <v>16.7618651</v>
      </c>
      <c r="R68" s="154">
        <v>4.01</v>
      </c>
      <c r="S68" s="154">
        <f t="shared" si="21"/>
        <v>28.66333095</v>
      </c>
      <c r="T68" s="154">
        <v>14.7</v>
      </c>
      <c r="U68" s="154">
        <f t="shared" si="22"/>
        <v>13.39163706</v>
      </c>
      <c r="V68" s="154">
        <v>76.5</v>
      </c>
      <c r="W68" s="154">
        <f t="shared" si="23"/>
        <v>85.47486034</v>
      </c>
      <c r="X68" s="154">
        <v>0.51</v>
      </c>
      <c r="Y68" s="154">
        <f t="shared" si="24"/>
        <v>1.897321429</v>
      </c>
      <c r="Z68" s="154">
        <f t="shared" si="25"/>
        <v>919.92</v>
      </c>
      <c r="AA68" s="154">
        <f t="shared" si="26"/>
        <v>8.431959171</v>
      </c>
    </row>
    <row r="69" ht="12.75" customHeight="1">
      <c r="A69" s="27" t="s">
        <v>140</v>
      </c>
      <c r="B69" s="155">
        <f t="shared" ref="B69:AA69" si="27">SUM(B29:B68)</f>
        <v>0</v>
      </c>
      <c r="C69" s="155">
        <f t="shared" si="27"/>
        <v>0</v>
      </c>
      <c r="D69" s="155">
        <f t="shared" si="27"/>
        <v>84.69</v>
      </c>
      <c r="E69" s="155">
        <f t="shared" si="27"/>
        <v>100</v>
      </c>
      <c r="F69" s="155">
        <f t="shared" si="27"/>
        <v>2233.04</v>
      </c>
      <c r="G69" s="155">
        <f t="shared" si="27"/>
        <v>100</v>
      </c>
      <c r="H69" s="155">
        <f t="shared" si="27"/>
        <v>1759.93</v>
      </c>
      <c r="I69" s="155">
        <f t="shared" si="27"/>
        <v>100</v>
      </c>
      <c r="J69" s="155">
        <f t="shared" si="27"/>
        <v>649.37</v>
      </c>
      <c r="K69" s="155">
        <f t="shared" si="27"/>
        <v>100</v>
      </c>
      <c r="L69" s="155">
        <f t="shared" si="27"/>
        <v>869.42</v>
      </c>
      <c r="M69" s="155">
        <f t="shared" si="27"/>
        <v>100</v>
      </c>
      <c r="N69" s="155">
        <f t="shared" si="27"/>
        <v>1759.2</v>
      </c>
      <c r="O69" s="155">
        <f t="shared" si="27"/>
        <v>100</v>
      </c>
      <c r="P69" s="155">
        <f t="shared" si="27"/>
        <v>3314.13</v>
      </c>
      <c r="Q69" s="155">
        <f t="shared" si="27"/>
        <v>100</v>
      </c>
      <c r="R69" s="155">
        <f t="shared" si="27"/>
        <v>13.99</v>
      </c>
      <c r="S69" s="155">
        <f t="shared" si="27"/>
        <v>100</v>
      </c>
      <c r="T69" s="155">
        <f t="shared" si="27"/>
        <v>109.77</v>
      </c>
      <c r="U69" s="155">
        <f t="shared" si="27"/>
        <v>100</v>
      </c>
      <c r="V69" s="155">
        <f t="shared" si="27"/>
        <v>89.5</v>
      </c>
      <c r="W69" s="155">
        <f t="shared" si="27"/>
        <v>100</v>
      </c>
      <c r="X69" s="155">
        <f t="shared" si="27"/>
        <v>26.88</v>
      </c>
      <c r="Y69" s="155">
        <f t="shared" si="27"/>
        <v>100</v>
      </c>
      <c r="Z69" s="155">
        <f t="shared" si="27"/>
        <v>10909.92</v>
      </c>
      <c r="AA69" s="155">
        <f t="shared" si="27"/>
        <v>100</v>
      </c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8:Q28"/>
    <mergeCell ref="R28:S28"/>
    <mergeCell ref="T28:U28"/>
    <mergeCell ref="V28:W28"/>
    <mergeCell ref="Z28:Z29"/>
    <mergeCell ref="AA28:AA29"/>
    <mergeCell ref="F8:G8"/>
    <mergeCell ref="H8:I8"/>
    <mergeCell ref="A27:A29"/>
    <mergeCell ref="B27:Y27"/>
    <mergeCell ref="B28:C28"/>
    <mergeCell ref="D28:E28"/>
    <mergeCell ref="F28:G28"/>
    <mergeCell ref="X28:Y28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7:AA27"/>
    <mergeCell ref="H28:I28"/>
    <mergeCell ref="J28:K28"/>
    <mergeCell ref="L28:M28"/>
    <mergeCell ref="N28:O28"/>
  </mergeCell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5.88"/>
    <col customWidth="1" min="3" max="3" width="6.38"/>
    <col customWidth="1" min="4" max="4" width="5.88"/>
    <col customWidth="1" min="5" max="5" width="6.38"/>
    <col customWidth="1" min="6" max="6" width="7.75"/>
    <col customWidth="1" min="7" max="7" width="6.38"/>
    <col customWidth="1" min="8" max="8" width="5.88"/>
    <col customWidth="1" min="9" max="9" width="6.38"/>
    <col customWidth="1" min="10" max="10" width="7.88"/>
    <col customWidth="1" min="11" max="11" width="6.38"/>
    <col customWidth="1" min="12" max="12" width="5.88"/>
    <col customWidth="1" min="13" max="13" width="6.38"/>
    <col customWidth="1" min="14" max="14" width="7.88"/>
    <col customWidth="1" min="15" max="15" width="6.38"/>
    <col customWidth="1" min="16" max="16" width="7.25"/>
    <col customWidth="1" min="17" max="17" width="6.38"/>
    <col customWidth="1" min="18" max="18" width="5.88"/>
    <col customWidth="1" min="19" max="19" width="6.38"/>
    <col customWidth="1" min="20" max="20" width="5.88"/>
    <col customWidth="1" min="21" max="21" width="6.38"/>
    <col customWidth="1" min="22" max="22" width="5.88"/>
    <col customWidth="1" min="23" max="23" width="6.38"/>
    <col customWidth="1" min="24" max="24" width="5.88"/>
    <col customWidth="1" min="25" max="25" width="6.38"/>
    <col customWidth="1" min="26" max="26" width="8.0"/>
    <col customWidth="1" min="27" max="27" width="6.38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270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>
        <v>0.0</v>
      </c>
      <c r="C10" s="173">
        <v>0.0</v>
      </c>
      <c r="D10" s="16">
        <v>0.0</v>
      </c>
      <c r="E10" s="173">
        <f t="shared" ref="E10:E19" si="1">((D10/D$19*100))</f>
        <v>0</v>
      </c>
      <c r="F10" s="16">
        <v>404.1</v>
      </c>
      <c r="G10" s="173">
        <f t="shared" ref="G10:G19" si="2">((F10/F$19*100))</f>
        <v>11.09396791</v>
      </c>
      <c r="H10" s="152">
        <f>SUM(H30:H38)</f>
        <v>69.21</v>
      </c>
      <c r="I10" s="173">
        <f t="shared" ref="I10:I19" si="3">((H10/H$19*100))</f>
        <v>5.767596127</v>
      </c>
      <c r="J10" s="16">
        <v>238.4</v>
      </c>
      <c r="K10" s="173">
        <f t="shared" ref="K10:K19" si="4">((J10/J$19*100))</f>
        <v>5.635693989</v>
      </c>
      <c r="L10" s="16">
        <v>257.3</v>
      </c>
      <c r="M10" s="173">
        <f t="shared" ref="M10:M19" si="5">((L10/L$19*100))</f>
        <v>13.49494399</v>
      </c>
      <c r="N10" s="136">
        <v>208.01</v>
      </c>
      <c r="O10" s="173">
        <f t="shared" ref="O10:O19" si="6">((N10/N$19*100))</f>
        <v>8.863974364</v>
      </c>
      <c r="P10" s="152">
        <f>SUM(P30:P38)</f>
        <v>50.61</v>
      </c>
      <c r="Q10" s="173">
        <f t="shared" ref="Q10:Q19" si="7">((P10/P$19*100))</f>
        <v>1.63988076</v>
      </c>
      <c r="R10" s="152">
        <f>SUM(R30:R38)</f>
        <v>17.95</v>
      </c>
      <c r="S10" s="173">
        <f t="shared" ref="S10:S19" si="8">((R10/R$19*100))</f>
        <v>28.95628327</v>
      </c>
      <c r="T10" s="152">
        <f>SUM(T30:T38)</f>
        <v>19.57</v>
      </c>
      <c r="U10" s="173">
        <f t="shared" ref="U10:U19" si="9">((T10/T$19*100))</f>
        <v>22.31216509</v>
      </c>
      <c r="V10" s="152">
        <f>SUM(V30:V38)</f>
        <v>0</v>
      </c>
      <c r="W10" s="173">
        <f t="shared" ref="W10:W19" si="10">((V10/V$19*100))</f>
        <v>0</v>
      </c>
      <c r="X10" s="152">
        <f>SUM(X30:X38)</f>
        <v>1.5</v>
      </c>
      <c r="Y10" s="173">
        <f t="shared" ref="Y10:Y19" si="11">((X10/X$19*100))</f>
        <v>0.9452987144</v>
      </c>
      <c r="Z10" s="136">
        <f t="shared" ref="Z10:Z18" si="12">SUM(B10+D10+F10+H10+J10+L10+N10+P10+T10+V10+X10+R10)</f>
        <v>1266.65</v>
      </c>
      <c r="AA10" s="173">
        <f t="shared" ref="AA10:AA19" si="13">((Z10/Z$19*100))</f>
        <v>7.374478419</v>
      </c>
    </row>
    <row r="11" ht="24.75" customHeight="1">
      <c r="A11" s="22" t="s">
        <v>262</v>
      </c>
      <c r="B11" s="22">
        <v>0.0</v>
      </c>
      <c r="C11" s="174">
        <v>0.0</v>
      </c>
      <c r="D11" s="22">
        <v>0.03</v>
      </c>
      <c r="E11" s="174">
        <f t="shared" si="1"/>
        <v>0.1614639397</v>
      </c>
      <c r="F11" s="22">
        <v>97.92</v>
      </c>
      <c r="G11" s="174">
        <f t="shared" si="2"/>
        <v>2.688248795</v>
      </c>
      <c r="H11" s="150">
        <f>SUM(H39:H46)</f>
        <v>38.05</v>
      </c>
      <c r="I11" s="174">
        <f t="shared" si="3"/>
        <v>3.170886181</v>
      </c>
      <c r="J11" s="22">
        <v>2732.55</v>
      </c>
      <c r="K11" s="174">
        <f t="shared" si="4"/>
        <v>64.59654199</v>
      </c>
      <c r="L11" s="22">
        <v>804.94</v>
      </c>
      <c r="M11" s="174">
        <f t="shared" si="5"/>
        <v>42.21772332</v>
      </c>
      <c r="N11" s="139">
        <v>84.92</v>
      </c>
      <c r="O11" s="174">
        <f t="shared" si="6"/>
        <v>3.618714018</v>
      </c>
      <c r="P11" s="150">
        <f>SUM(P39:P46)</f>
        <v>281.46</v>
      </c>
      <c r="Q11" s="174">
        <f t="shared" si="7"/>
        <v>9.119953341</v>
      </c>
      <c r="R11" s="150">
        <f>SUM(R39:R46)</f>
        <v>0.77</v>
      </c>
      <c r="S11" s="174">
        <f t="shared" si="8"/>
        <v>1.242135828</v>
      </c>
      <c r="T11" s="150">
        <f>SUM(T39:T46)</f>
        <v>21.1</v>
      </c>
      <c r="U11" s="174">
        <f t="shared" si="9"/>
        <v>24.05654999</v>
      </c>
      <c r="V11" s="150">
        <f>SUM(V39:V46)</f>
        <v>219.11</v>
      </c>
      <c r="W11" s="174">
        <f t="shared" si="10"/>
        <v>50.14417796</v>
      </c>
      <c r="X11" s="150">
        <f>SUM(X39:X46)</f>
        <v>10</v>
      </c>
      <c r="Y11" s="174">
        <f t="shared" si="11"/>
        <v>6.301991429</v>
      </c>
      <c r="Z11" s="139">
        <f t="shared" si="12"/>
        <v>4290.85</v>
      </c>
      <c r="AA11" s="174">
        <f t="shared" si="13"/>
        <v>24.98147138</v>
      </c>
    </row>
    <row r="12" ht="24.75" customHeight="1">
      <c r="A12" s="22" t="s">
        <v>263</v>
      </c>
      <c r="B12" s="22">
        <v>0.0</v>
      </c>
      <c r="C12" s="174">
        <v>0.0</v>
      </c>
      <c r="D12" s="22">
        <v>3.7</v>
      </c>
      <c r="E12" s="174">
        <f t="shared" si="1"/>
        <v>19.9138859</v>
      </c>
      <c r="F12" s="22">
        <v>692.45</v>
      </c>
      <c r="G12" s="174">
        <f t="shared" si="2"/>
        <v>19.01019075</v>
      </c>
      <c r="H12" s="150">
        <f>SUM(H47:H52)</f>
        <v>105.02</v>
      </c>
      <c r="I12" s="174">
        <f t="shared" si="3"/>
        <v>8.75181253</v>
      </c>
      <c r="J12" s="22">
        <v>17.23</v>
      </c>
      <c r="K12" s="174">
        <f t="shared" si="4"/>
        <v>0.4073112728</v>
      </c>
      <c r="L12" s="22">
        <v>47.91</v>
      </c>
      <c r="M12" s="174">
        <f t="shared" si="5"/>
        <v>2.512797382</v>
      </c>
      <c r="N12" s="139">
        <v>17.55</v>
      </c>
      <c r="O12" s="174">
        <f t="shared" si="6"/>
        <v>0.7478618821</v>
      </c>
      <c r="P12" s="150">
        <f>SUM(P47:P52)</f>
        <v>36.74</v>
      </c>
      <c r="Q12" s="174">
        <f t="shared" si="7"/>
        <v>1.190460761</v>
      </c>
      <c r="R12" s="150">
        <f>SUM(R47:R52)</f>
        <v>6</v>
      </c>
      <c r="S12" s="174">
        <f t="shared" si="8"/>
        <v>9.678980481</v>
      </c>
      <c r="T12" s="150">
        <f>SUM(T47:T52)</f>
        <v>0</v>
      </c>
      <c r="U12" s="174">
        <f t="shared" si="9"/>
        <v>0</v>
      </c>
      <c r="V12" s="150">
        <f>SUM(V47:V52)</f>
        <v>3.75</v>
      </c>
      <c r="W12" s="174">
        <f t="shared" si="10"/>
        <v>0.8582021238</v>
      </c>
      <c r="X12" s="150">
        <f>SUM(X47:X52)</f>
        <v>0.85</v>
      </c>
      <c r="Y12" s="174">
        <f t="shared" si="11"/>
        <v>0.5356692715</v>
      </c>
      <c r="Z12" s="139">
        <f t="shared" si="12"/>
        <v>931.2</v>
      </c>
      <c r="AA12" s="174">
        <f t="shared" si="13"/>
        <v>5.421477364</v>
      </c>
    </row>
    <row r="13" ht="24.75" customHeight="1">
      <c r="A13" s="22" t="s">
        <v>264</v>
      </c>
      <c r="B13" s="22">
        <v>0.0</v>
      </c>
      <c r="C13" s="174">
        <v>0.0</v>
      </c>
      <c r="D13" s="22">
        <v>3.03</v>
      </c>
      <c r="E13" s="174">
        <f t="shared" si="1"/>
        <v>16.30785791</v>
      </c>
      <c r="F13" s="22">
        <v>140.36</v>
      </c>
      <c r="G13" s="174">
        <f t="shared" si="2"/>
        <v>3.853376234</v>
      </c>
      <c r="H13" s="150">
        <f>SUM(H53:H54)</f>
        <v>40.11</v>
      </c>
      <c r="I13" s="174">
        <f t="shared" si="3"/>
        <v>3.342555709</v>
      </c>
      <c r="J13" s="22">
        <v>19.4</v>
      </c>
      <c r="K13" s="174">
        <f t="shared" si="4"/>
        <v>0.4586093263</v>
      </c>
      <c r="L13" s="22">
        <v>47.32</v>
      </c>
      <c r="M13" s="174">
        <f t="shared" si="5"/>
        <v>2.481852893</v>
      </c>
      <c r="N13" s="139">
        <v>8.5</v>
      </c>
      <c r="O13" s="174">
        <f t="shared" si="6"/>
        <v>0.3622123075</v>
      </c>
      <c r="P13" s="150">
        <f>SUM(P53:P54)</f>
        <v>14.33</v>
      </c>
      <c r="Q13" s="174">
        <f t="shared" si="7"/>
        <v>0.4643250599</v>
      </c>
      <c r="R13" s="150">
        <f>SUM(R53:R54)</f>
        <v>0</v>
      </c>
      <c r="S13" s="174">
        <f t="shared" si="8"/>
        <v>0</v>
      </c>
      <c r="T13" s="150">
        <f>SUM(T53:T54)</f>
        <v>0.55</v>
      </c>
      <c r="U13" s="174">
        <f t="shared" si="9"/>
        <v>0.627066469</v>
      </c>
      <c r="V13" s="150">
        <f>SUM(V53:V54)</f>
        <v>2.63</v>
      </c>
      <c r="W13" s="174">
        <f t="shared" si="10"/>
        <v>0.6018857561</v>
      </c>
      <c r="X13" s="150">
        <f>SUM(X53:X54)</f>
        <v>0.03</v>
      </c>
      <c r="Y13" s="174">
        <f t="shared" si="11"/>
        <v>0.01890597429</v>
      </c>
      <c r="Z13" s="139">
        <f t="shared" si="12"/>
        <v>276.26</v>
      </c>
      <c r="AA13" s="174">
        <f t="shared" si="13"/>
        <v>1.608394906</v>
      </c>
    </row>
    <row r="14" ht="24.75" customHeight="1">
      <c r="A14" s="22" t="s">
        <v>265</v>
      </c>
      <c r="B14" s="22">
        <v>0.0</v>
      </c>
      <c r="C14" s="174">
        <v>0.0</v>
      </c>
      <c r="D14" s="22">
        <v>0.56</v>
      </c>
      <c r="E14" s="174">
        <f t="shared" si="1"/>
        <v>3.013993541</v>
      </c>
      <c r="F14" s="22">
        <v>1172.04</v>
      </c>
      <c r="G14" s="174">
        <f t="shared" si="2"/>
        <v>32.17662497</v>
      </c>
      <c r="H14" s="150">
        <f>SUM(H55:H57)</f>
        <v>484.23</v>
      </c>
      <c r="I14" s="174">
        <f t="shared" si="3"/>
        <v>40.35317255</v>
      </c>
      <c r="J14" s="22">
        <v>478.84</v>
      </c>
      <c r="K14" s="174">
        <f t="shared" si="4"/>
        <v>11.31961288</v>
      </c>
      <c r="L14" s="22">
        <v>383.94</v>
      </c>
      <c r="M14" s="174">
        <f t="shared" si="5"/>
        <v>20.13699492</v>
      </c>
      <c r="N14" s="139">
        <v>261.43</v>
      </c>
      <c r="O14" s="174">
        <f t="shared" si="6"/>
        <v>11.14037218</v>
      </c>
      <c r="P14" s="150">
        <f>SUM(P55:P57)</f>
        <v>227.72</v>
      </c>
      <c r="Q14" s="174">
        <f t="shared" si="7"/>
        <v>7.37865336</v>
      </c>
      <c r="R14" s="150">
        <f>SUM(R55:R57)</f>
        <v>26.7</v>
      </c>
      <c r="S14" s="174">
        <f t="shared" si="8"/>
        <v>43.07146314</v>
      </c>
      <c r="T14" s="150">
        <f>SUM(T55:T57)</f>
        <v>4.31</v>
      </c>
      <c r="U14" s="174">
        <f t="shared" si="9"/>
        <v>4.913920876</v>
      </c>
      <c r="V14" s="150">
        <f>SUM(V55:V57)</f>
        <v>128.02</v>
      </c>
      <c r="W14" s="174">
        <f t="shared" si="10"/>
        <v>29.29787624</v>
      </c>
      <c r="X14" s="150">
        <f>SUM(X55:X57)</f>
        <v>32.75</v>
      </c>
      <c r="Y14" s="174">
        <f t="shared" si="11"/>
        <v>20.63902193</v>
      </c>
      <c r="Z14" s="139">
        <f t="shared" si="12"/>
        <v>3200.54</v>
      </c>
      <c r="AA14" s="174">
        <f t="shared" si="13"/>
        <v>18.6336503</v>
      </c>
    </row>
    <row r="15" ht="24.75" customHeight="1">
      <c r="A15" s="22" t="s">
        <v>73</v>
      </c>
      <c r="B15" s="22">
        <v>0.0</v>
      </c>
      <c r="C15" s="174">
        <v>0.0</v>
      </c>
      <c r="D15" s="22">
        <v>0.07</v>
      </c>
      <c r="E15" s="174">
        <f t="shared" si="1"/>
        <v>0.3767491927</v>
      </c>
      <c r="F15" s="22">
        <v>124.05</v>
      </c>
      <c r="G15" s="174">
        <f t="shared" si="2"/>
        <v>3.405609303</v>
      </c>
      <c r="H15" s="150">
        <f>SUM(H58:H60)</f>
        <v>72.3</v>
      </c>
      <c r="I15" s="174">
        <f t="shared" si="3"/>
        <v>6.025100418</v>
      </c>
      <c r="J15" s="22">
        <v>332.95</v>
      </c>
      <c r="K15" s="174">
        <f t="shared" si="4"/>
        <v>7.870823464</v>
      </c>
      <c r="L15" s="22">
        <v>81.95</v>
      </c>
      <c r="M15" s="174">
        <f t="shared" si="5"/>
        <v>4.298137037</v>
      </c>
      <c r="N15" s="139">
        <v>15.43</v>
      </c>
      <c r="O15" s="174">
        <f t="shared" si="6"/>
        <v>0.6575218712</v>
      </c>
      <c r="P15" s="150">
        <f>SUM(P58:P60)</f>
        <v>3.88</v>
      </c>
      <c r="Q15" s="174">
        <f t="shared" si="7"/>
        <v>0.1257209513</v>
      </c>
      <c r="R15" s="150">
        <f>SUM(R58:R60)</f>
        <v>1</v>
      </c>
      <c r="S15" s="174">
        <f t="shared" si="8"/>
        <v>1.613163413</v>
      </c>
      <c r="T15" s="150">
        <f>SUM(T58:T60)</f>
        <v>12.01</v>
      </c>
      <c r="U15" s="174">
        <f t="shared" si="9"/>
        <v>13.69285144</v>
      </c>
      <c r="V15" s="150">
        <f>SUM(V58:V60)</f>
        <v>29</v>
      </c>
      <c r="W15" s="174">
        <f t="shared" si="10"/>
        <v>6.63676309</v>
      </c>
      <c r="X15" s="150">
        <f>SUM(X58:X60)</f>
        <v>0</v>
      </c>
      <c r="Y15" s="174">
        <f t="shared" si="11"/>
        <v>0</v>
      </c>
      <c r="Z15" s="139">
        <f t="shared" si="12"/>
        <v>672.64</v>
      </c>
      <c r="AA15" s="174">
        <f t="shared" si="13"/>
        <v>3.916132447</v>
      </c>
    </row>
    <row r="16" ht="24.75" customHeight="1">
      <c r="A16" s="22" t="s">
        <v>266</v>
      </c>
      <c r="B16" s="22">
        <v>0.0</v>
      </c>
      <c r="C16" s="174">
        <v>0.0</v>
      </c>
      <c r="D16" s="22">
        <v>0.0</v>
      </c>
      <c r="E16" s="174">
        <f t="shared" si="1"/>
        <v>0</v>
      </c>
      <c r="F16" s="22">
        <v>912.93</v>
      </c>
      <c r="G16" s="174">
        <f t="shared" si="2"/>
        <v>25.0631431</v>
      </c>
      <c r="H16" s="150">
        <f>SUM(H61:H64)</f>
        <v>385.06</v>
      </c>
      <c r="I16" s="174">
        <f t="shared" si="3"/>
        <v>32.08886815</v>
      </c>
      <c r="J16" s="22">
        <v>410.06</v>
      </c>
      <c r="K16" s="174">
        <f t="shared" si="4"/>
        <v>9.693677338</v>
      </c>
      <c r="L16" s="22">
        <v>87.29</v>
      </c>
      <c r="M16" s="174">
        <f t="shared" si="5"/>
        <v>4.578210884</v>
      </c>
      <c r="N16" s="139">
        <v>444.41</v>
      </c>
      <c r="O16" s="174">
        <f t="shared" si="6"/>
        <v>18.93773783</v>
      </c>
      <c r="P16" s="150">
        <f>SUM(P61:P64)</f>
        <v>1609.47</v>
      </c>
      <c r="Q16" s="174">
        <f t="shared" si="7"/>
        <v>52.15054112</v>
      </c>
      <c r="R16" s="150">
        <f>SUM(R61:R64)</f>
        <v>7.56</v>
      </c>
      <c r="S16" s="174">
        <f t="shared" si="8"/>
        <v>12.19551541</v>
      </c>
      <c r="T16" s="150">
        <f>SUM(T61:T64)</f>
        <v>12.84</v>
      </c>
      <c r="U16" s="174">
        <f t="shared" si="9"/>
        <v>14.63915175</v>
      </c>
      <c r="V16" s="150">
        <f>SUM(V61:V64)</f>
        <v>0.02</v>
      </c>
      <c r="W16" s="174">
        <f t="shared" si="10"/>
        <v>0.004577077993</v>
      </c>
      <c r="X16" s="150">
        <f>SUM(X61:X64)</f>
        <v>0</v>
      </c>
      <c r="Y16" s="174">
        <f t="shared" si="11"/>
        <v>0</v>
      </c>
      <c r="Z16" s="139">
        <f t="shared" si="12"/>
        <v>3869.64</v>
      </c>
      <c r="AA16" s="174">
        <f t="shared" si="13"/>
        <v>22.52917275</v>
      </c>
    </row>
    <row r="17" ht="24.75" customHeight="1">
      <c r="A17" s="22" t="s">
        <v>267</v>
      </c>
      <c r="B17" s="22">
        <v>0.0</v>
      </c>
      <c r="C17" s="174">
        <v>0.0</v>
      </c>
      <c r="D17" s="22">
        <v>0.0</v>
      </c>
      <c r="E17" s="174">
        <f t="shared" si="1"/>
        <v>0</v>
      </c>
      <c r="F17" s="22">
        <v>10.45</v>
      </c>
      <c r="G17" s="174">
        <f t="shared" si="2"/>
        <v>0.2868892964</v>
      </c>
      <c r="H17" s="150">
        <f>SUM(H65:H67)</f>
        <v>6</v>
      </c>
      <c r="I17" s="174">
        <f t="shared" si="3"/>
        <v>0.5000083335</v>
      </c>
      <c r="J17" s="22">
        <v>0.75</v>
      </c>
      <c r="K17" s="174">
        <f t="shared" si="4"/>
        <v>0.017729742</v>
      </c>
      <c r="L17" s="22">
        <v>175.88</v>
      </c>
      <c r="M17" s="174">
        <f t="shared" si="5"/>
        <v>9.22460454</v>
      </c>
      <c r="N17" s="139">
        <v>52.76</v>
      </c>
      <c r="O17" s="174">
        <f t="shared" si="6"/>
        <v>2.2482731</v>
      </c>
      <c r="P17" s="150">
        <f>SUM(P65:P67)</f>
        <v>455.72</v>
      </c>
      <c r="Q17" s="174">
        <f t="shared" si="7"/>
        <v>14.76637937</v>
      </c>
      <c r="R17" s="150">
        <f>SUM(R65:R67)</f>
        <v>0</v>
      </c>
      <c r="S17" s="174">
        <f t="shared" si="8"/>
        <v>0</v>
      </c>
      <c r="T17" s="150">
        <f>SUM(T65:T67)</f>
        <v>9.22</v>
      </c>
      <c r="U17" s="174">
        <f t="shared" si="9"/>
        <v>10.51191426</v>
      </c>
      <c r="V17" s="150">
        <f>SUM(V65:V67)</f>
        <v>0.08</v>
      </c>
      <c r="W17" s="174">
        <f t="shared" si="10"/>
        <v>0.01830831197</v>
      </c>
      <c r="X17" s="150">
        <f>SUM(X65:X67)</f>
        <v>0</v>
      </c>
      <c r="Y17" s="174">
        <f t="shared" si="11"/>
        <v>0</v>
      </c>
      <c r="Z17" s="139">
        <f t="shared" si="12"/>
        <v>710.86</v>
      </c>
      <c r="AA17" s="174">
        <f t="shared" si="13"/>
        <v>4.138650557</v>
      </c>
    </row>
    <row r="18" ht="24.75" customHeight="1">
      <c r="A18" s="44" t="s">
        <v>268</v>
      </c>
      <c r="B18" s="44">
        <v>0.0</v>
      </c>
      <c r="C18" s="175">
        <v>0.0</v>
      </c>
      <c r="D18" s="44">
        <v>11.19</v>
      </c>
      <c r="E18" s="175">
        <f t="shared" si="1"/>
        <v>60.22604952</v>
      </c>
      <c r="F18" s="44">
        <v>88.22</v>
      </c>
      <c r="G18" s="175">
        <f t="shared" si="2"/>
        <v>2.421949639</v>
      </c>
      <c r="H18" s="151">
        <f>SUM(H68)</f>
        <v>0</v>
      </c>
      <c r="I18" s="175">
        <f t="shared" si="3"/>
        <v>0</v>
      </c>
      <c r="J18" s="44">
        <v>0.0</v>
      </c>
      <c r="K18" s="175">
        <f t="shared" si="4"/>
        <v>0</v>
      </c>
      <c r="L18" s="22">
        <v>20.11</v>
      </c>
      <c r="M18" s="175">
        <f t="shared" si="5"/>
        <v>1.054735031</v>
      </c>
      <c r="N18" s="142">
        <v>1253.68</v>
      </c>
      <c r="O18" s="175">
        <f t="shared" si="6"/>
        <v>53.42333244</v>
      </c>
      <c r="P18" s="151">
        <f>SUM(P68)</f>
        <v>406.27</v>
      </c>
      <c r="Q18" s="175">
        <f t="shared" si="7"/>
        <v>13.16408528</v>
      </c>
      <c r="R18" s="151">
        <f>SUM(R68)</f>
        <v>2.01</v>
      </c>
      <c r="S18" s="175">
        <f t="shared" si="8"/>
        <v>3.242458461</v>
      </c>
      <c r="T18" s="151">
        <f>SUM(T68)</f>
        <v>8.11</v>
      </c>
      <c r="U18" s="175">
        <f t="shared" si="9"/>
        <v>9.246380116</v>
      </c>
      <c r="V18" s="151">
        <f>SUM(V68)</f>
        <v>54.35</v>
      </c>
      <c r="W18" s="175">
        <f t="shared" si="10"/>
        <v>12.43820945</v>
      </c>
      <c r="X18" s="151">
        <f>SUM(X68)</f>
        <v>113.55</v>
      </c>
      <c r="Y18" s="175">
        <f t="shared" si="11"/>
        <v>71.55911268</v>
      </c>
      <c r="Z18" s="142">
        <f t="shared" si="12"/>
        <v>1957.49</v>
      </c>
      <c r="AA18" s="175">
        <f t="shared" si="13"/>
        <v>11.39657187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7">
        <f>SUM(D10:D18)</f>
        <v>18.58</v>
      </c>
      <c r="E19" s="178">
        <f t="shared" si="1"/>
        <v>100</v>
      </c>
      <c r="F19" s="177">
        <f>SUM(F10:F18)</f>
        <v>3642.52</v>
      </c>
      <c r="G19" s="178">
        <f t="shared" si="2"/>
        <v>100</v>
      </c>
      <c r="H19" s="179">
        <f>SUM(H10:H18)</f>
        <v>1199.98</v>
      </c>
      <c r="I19" s="178">
        <f t="shared" si="3"/>
        <v>100</v>
      </c>
      <c r="J19" s="177">
        <f>SUM(J10:J18)</f>
        <v>4230.18</v>
      </c>
      <c r="K19" s="178">
        <f t="shared" si="4"/>
        <v>100</v>
      </c>
      <c r="L19" s="177">
        <f>SUM(L10:L18)</f>
        <v>1906.64</v>
      </c>
      <c r="M19" s="178">
        <f t="shared" si="5"/>
        <v>100</v>
      </c>
      <c r="N19" s="155">
        <f>SUM(N10:N18)</f>
        <v>2346.69</v>
      </c>
      <c r="O19" s="178">
        <f t="shared" si="6"/>
        <v>100</v>
      </c>
      <c r="P19" s="155">
        <f>SUM(P10:P18)</f>
        <v>3086.2</v>
      </c>
      <c r="Q19" s="178">
        <f t="shared" si="7"/>
        <v>100</v>
      </c>
      <c r="R19" s="155">
        <f>SUM(R10:R18)</f>
        <v>61.99</v>
      </c>
      <c r="S19" s="178">
        <f t="shared" si="8"/>
        <v>100</v>
      </c>
      <c r="T19" s="179">
        <f>SUM(T10:T18)</f>
        <v>87.71</v>
      </c>
      <c r="U19" s="178">
        <f t="shared" si="9"/>
        <v>100</v>
      </c>
      <c r="V19" s="179">
        <f>SUM(V10:V18)</f>
        <v>436.96</v>
      </c>
      <c r="W19" s="178">
        <f t="shared" si="10"/>
        <v>100</v>
      </c>
      <c r="X19" s="179">
        <f>SUM(X10:X18)</f>
        <v>158.68</v>
      </c>
      <c r="Y19" s="178">
        <f t="shared" si="11"/>
        <v>100</v>
      </c>
      <c r="Z19" s="155">
        <f>SUM(Z10:Z18)</f>
        <v>17176.13</v>
      </c>
      <c r="AA19" s="180">
        <f t="shared" si="13"/>
        <v>100</v>
      </c>
    </row>
    <row r="20" ht="12.75" customHeight="1"/>
    <row r="21" ht="12.75" customHeight="1"/>
    <row r="22" ht="12.75" customHeight="1">
      <c r="A22" s="1" t="s">
        <v>0</v>
      </c>
    </row>
    <row r="23" ht="12.75" customHeight="1">
      <c r="A23" s="1" t="s">
        <v>2</v>
      </c>
    </row>
    <row r="24" ht="12.75" customHeight="1">
      <c r="A24" s="1" t="s">
        <v>190</v>
      </c>
    </row>
    <row r="25" ht="12.75" customHeight="1"/>
    <row r="26" ht="12.75" customHeight="1"/>
    <row r="27" ht="12.75" customHeight="1">
      <c r="A27" s="181" t="s">
        <v>216</v>
      </c>
      <c r="B27" s="166" t="s">
        <v>260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66" t="s">
        <v>15</v>
      </c>
      <c r="AA27" s="159"/>
    </row>
    <row r="28" ht="12.75" customHeight="1">
      <c r="A28" s="182"/>
      <c r="B28" s="168" t="s">
        <v>154</v>
      </c>
      <c r="C28" s="71"/>
      <c r="D28" s="168" t="s">
        <v>155</v>
      </c>
      <c r="E28" s="71"/>
      <c r="F28" s="168" t="s">
        <v>156</v>
      </c>
      <c r="G28" s="71"/>
      <c r="H28" s="168" t="s">
        <v>157</v>
      </c>
      <c r="I28" s="71"/>
      <c r="J28" s="168" t="s">
        <v>158</v>
      </c>
      <c r="K28" s="71"/>
      <c r="L28" s="168" t="s">
        <v>159</v>
      </c>
      <c r="M28" s="71"/>
      <c r="N28" s="169" t="s">
        <v>161</v>
      </c>
      <c r="O28" s="71"/>
      <c r="P28" s="168" t="s">
        <v>162</v>
      </c>
      <c r="Q28" s="71"/>
      <c r="R28" s="168" t="s">
        <v>163</v>
      </c>
      <c r="S28" s="71"/>
      <c r="T28" s="168" t="s">
        <v>164</v>
      </c>
      <c r="U28" s="71"/>
      <c r="V28" s="168" t="s">
        <v>165</v>
      </c>
      <c r="W28" s="71"/>
      <c r="X28" s="168" t="s">
        <v>166</v>
      </c>
      <c r="Y28" s="71"/>
      <c r="Z28" s="96" t="s">
        <v>261</v>
      </c>
      <c r="AA28" s="170" t="s">
        <v>9</v>
      </c>
    </row>
    <row r="29" ht="12.75" customHeight="1">
      <c r="A29" s="120"/>
      <c r="B29" s="171" t="s">
        <v>261</v>
      </c>
      <c r="C29" s="171" t="s">
        <v>9</v>
      </c>
      <c r="D29" s="171" t="s">
        <v>261</v>
      </c>
      <c r="E29" s="171" t="s">
        <v>9</v>
      </c>
      <c r="F29" s="171" t="s">
        <v>261</v>
      </c>
      <c r="G29" s="171" t="s">
        <v>9</v>
      </c>
      <c r="H29" s="171" t="s">
        <v>261</v>
      </c>
      <c r="I29" s="171" t="s">
        <v>9</v>
      </c>
      <c r="J29" s="171" t="s">
        <v>261</v>
      </c>
      <c r="K29" s="171" t="s">
        <v>9</v>
      </c>
      <c r="L29" s="171" t="s">
        <v>261</v>
      </c>
      <c r="M29" s="171" t="s">
        <v>9</v>
      </c>
      <c r="N29" s="172" t="s">
        <v>261</v>
      </c>
      <c r="O29" s="171" t="s">
        <v>9</v>
      </c>
      <c r="P29" s="171" t="s">
        <v>261</v>
      </c>
      <c r="Q29" s="171" t="s">
        <v>9</v>
      </c>
      <c r="R29" s="171" t="s">
        <v>261</v>
      </c>
      <c r="S29" s="171" t="s">
        <v>9</v>
      </c>
      <c r="T29" s="171" t="s">
        <v>261</v>
      </c>
      <c r="U29" s="171" t="s">
        <v>9</v>
      </c>
      <c r="V29" s="171" t="s">
        <v>261</v>
      </c>
      <c r="W29" s="171" t="s">
        <v>9</v>
      </c>
      <c r="X29" s="171" t="s">
        <v>261</v>
      </c>
      <c r="Y29" s="171" t="s">
        <v>9</v>
      </c>
      <c r="Z29" s="14"/>
      <c r="AA29" s="15"/>
    </row>
    <row r="30" ht="12.75" customHeight="1">
      <c r="A30" s="16" t="s">
        <v>217</v>
      </c>
      <c r="B30" s="150"/>
      <c r="C30" s="150"/>
      <c r="D30" s="150"/>
      <c r="E30" s="150">
        <f t="shared" ref="E30:E68" si="14">((D30/D$69*100))</f>
        <v>0</v>
      </c>
      <c r="F30" s="150"/>
      <c r="G30" s="150">
        <f t="shared" ref="G30:G68" si="15">((F30/F$69*100))</f>
        <v>0</v>
      </c>
      <c r="H30" s="150"/>
      <c r="I30" s="150">
        <f t="shared" ref="I30:I68" si="16">((H30/H$69*100))</f>
        <v>0</v>
      </c>
      <c r="J30" s="150">
        <v>2.55</v>
      </c>
      <c r="K30" s="150">
        <f t="shared" ref="K30:K68" si="17">((J30/J$69*100))</f>
        <v>0.06028112279</v>
      </c>
      <c r="L30" s="150"/>
      <c r="M30" s="150">
        <f t="shared" ref="M30:M68" si="18">((L30/L$69*100))</f>
        <v>0</v>
      </c>
      <c r="N30" s="150">
        <v>116.67999999999999</v>
      </c>
      <c r="O30" s="150">
        <f t="shared" ref="O30:O68" si="19">((N30/N$69*100))</f>
        <v>4.972109652</v>
      </c>
      <c r="P30" s="150">
        <v>1.5</v>
      </c>
      <c r="Q30" s="150">
        <f t="shared" ref="Q30:Q68" si="20">((P30/P$69*100))</f>
        <v>0.04860346057</v>
      </c>
      <c r="R30" s="150">
        <v>0.6</v>
      </c>
      <c r="S30" s="150">
        <f t="shared" ref="S30:S68" si="21">((R30/R$69*100))</f>
        <v>0.9678980481</v>
      </c>
      <c r="T30" s="150"/>
      <c r="U30" s="150">
        <f t="shared" ref="U30:U68" si="22">((T30/T$69*100))</f>
        <v>0</v>
      </c>
      <c r="V30" s="150"/>
      <c r="W30" s="150">
        <f t="shared" ref="W30:W68" si="23">((V30/V$69*100))</f>
        <v>0</v>
      </c>
      <c r="X30" s="150"/>
      <c r="Y30" s="150">
        <f t="shared" ref="Y30:Y68" si="24">((X30/X$69*100))</f>
        <v>0</v>
      </c>
      <c r="Z30" s="150">
        <f t="shared" ref="Z30:Z68" si="25">D30+F30+H30+J30+L30+N30+P30+R30+T30+V30+X30</f>
        <v>121.33</v>
      </c>
      <c r="AA30" s="150">
        <f t="shared" ref="AA30:AA68" si="26">((Z30/Z$69*100))</f>
        <v>0.7063872945</v>
      </c>
    </row>
    <row r="31" ht="12.75" customHeight="1">
      <c r="A31" s="22" t="s">
        <v>218</v>
      </c>
      <c r="B31" s="150"/>
      <c r="C31" s="150"/>
      <c r="D31" s="150"/>
      <c r="E31" s="150">
        <f t="shared" si="14"/>
        <v>0</v>
      </c>
      <c r="F31" s="150">
        <v>1.0</v>
      </c>
      <c r="G31" s="150">
        <f t="shared" si="15"/>
        <v>0.02745352119</v>
      </c>
      <c r="H31" s="150"/>
      <c r="I31" s="150">
        <f t="shared" si="16"/>
        <v>0</v>
      </c>
      <c r="J31" s="150">
        <v>32.1</v>
      </c>
      <c r="K31" s="150">
        <f t="shared" si="17"/>
        <v>0.7588329575</v>
      </c>
      <c r="L31" s="150">
        <v>1.72</v>
      </c>
      <c r="M31" s="150">
        <f t="shared" si="18"/>
        <v>0.0902110519</v>
      </c>
      <c r="N31" s="150">
        <v>54.650000000000006</v>
      </c>
      <c r="O31" s="150">
        <f t="shared" si="19"/>
        <v>2.328812071</v>
      </c>
      <c r="P31" s="150">
        <v>15.270000000000003</v>
      </c>
      <c r="Q31" s="150">
        <f t="shared" si="20"/>
        <v>0.4947832286</v>
      </c>
      <c r="R31" s="150">
        <v>3.35</v>
      </c>
      <c r="S31" s="150">
        <f t="shared" si="21"/>
        <v>5.404097435</v>
      </c>
      <c r="T31" s="150">
        <v>19.570000000000004</v>
      </c>
      <c r="U31" s="150">
        <f t="shared" si="22"/>
        <v>22.31216509</v>
      </c>
      <c r="V31" s="150"/>
      <c r="W31" s="150">
        <f t="shared" si="23"/>
        <v>0</v>
      </c>
      <c r="X31" s="150"/>
      <c r="Y31" s="150">
        <f t="shared" si="24"/>
        <v>0</v>
      </c>
      <c r="Z31" s="150">
        <f t="shared" si="25"/>
        <v>127.66</v>
      </c>
      <c r="AA31" s="150">
        <f t="shared" si="26"/>
        <v>0.7432407649</v>
      </c>
    </row>
    <row r="32" ht="12.75" customHeight="1">
      <c r="A32" s="22" t="s">
        <v>219</v>
      </c>
      <c r="B32" s="150"/>
      <c r="C32" s="150"/>
      <c r="D32" s="150"/>
      <c r="E32" s="150">
        <f t="shared" si="14"/>
        <v>0</v>
      </c>
      <c r="F32" s="150"/>
      <c r="G32" s="150">
        <f t="shared" si="15"/>
        <v>0</v>
      </c>
      <c r="H32" s="150">
        <v>0.01</v>
      </c>
      <c r="I32" s="150">
        <f t="shared" si="16"/>
        <v>0.0008333472225</v>
      </c>
      <c r="J32" s="150"/>
      <c r="K32" s="150">
        <f t="shared" si="17"/>
        <v>0</v>
      </c>
      <c r="L32" s="150"/>
      <c r="M32" s="150">
        <f t="shared" si="18"/>
        <v>0</v>
      </c>
      <c r="N32" s="150">
        <v>14.52</v>
      </c>
      <c r="O32" s="150">
        <f t="shared" si="19"/>
        <v>0.6187438477</v>
      </c>
      <c r="P32" s="150">
        <v>0.81</v>
      </c>
      <c r="Q32" s="150">
        <f t="shared" si="20"/>
        <v>0.02624586871</v>
      </c>
      <c r="R32" s="150"/>
      <c r="S32" s="150">
        <f t="shared" si="21"/>
        <v>0</v>
      </c>
      <c r="T32" s="150"/>
      <c r="U32" s="150">
        <f t="shared" si="22"/>
        <v>0</v>
      </c>
      <c r="V32" s="150"/>
      <c r="W32" s="150">
        <f t="shared" si="23"/>
        <v>0</v>
      </c>
      <c r="X32" s="150"/>
      <c r="Y32" s="150">
        <f t="shared" si="24"/>
        <v>0</v>
      </c>
      <c r="Z32" s="150">
        <f t="shared" si="25"/>
        <v>15.34</v>
      </c>
      <c r="AA32" s="150">
        <f t="shared" si="26"/>
        <v>0.08930999009</v>
      </c>
    </row>
    <row r="33" ht="12.75" customHeight="1">
      <c r="A33" s="22" t="s">
        <v>220</v>
      </c>
      <c r="B33" s="150"/>
      <c r="C33" s="150"/>
      <c r="D33" s="150"/>
      <c r="E33" s="150">
        <f t="shared" si="14"/>
        <v>0</v>
      </c>
      <c r="F33" s="150"/>
      <c r="G33" s="150">
        <f t="shared" si="15"/>
        <v>0</v>
      </c>
      <c r="H33" s="150">
        <v>64.2</v>
      </c>
      <c r="I33" s="150">
        <f t="shared" si="16"/>
        <v>5.350089168</v>
      </c>
      <c r="J33" s="150">
        <v>0.7</v>
      </c>
      <c r="K33" s="150">
        <f t="shared" si="17"/>
        <v>0.0165477592</v>
      </c>
      <c r="L33" s="150">
        <v>17.16</v>
      </c>
      <c r="M33" s="150">
        <f t="shared" si="18"/>
        <v>0.9000125876</v>
      </c>
      <c r="N33" s="150">
        <v>15.67</v>
      </c>
      <c r="O33" s="150">
        <f t="shared" si="19"/>
        <v>0.6677490423</v>
      </c>
      <c r="P33" s="150">
        <v>6.779999999999999</v>
      </c>
      <c r="Q33" s="150">
        <f t="shared" si="20"/>
        <v>0.2196876418</v>
      </c>
      <c r="R33" s="150"/>
      <c r="S33" s="150">
        <f t="shared" si="21"/>
        <v>0</v>
      </c>
      <c r="T33" s="150"/>
      <c r="U33" s="150">
        <f t="shared" si="22"/>
        <v>0</v>
      </c>
      <c r="V33" s="150"/>
      <c r="W33" s="150">
        <f t="shared" si="23"/>
        <v>0</v>
      </c>
      <c r="X33" s="150"/>
      <c r="Y33" s="150">
        <f t="shared" si="24"/>
        <v>0</v>
      </c>
      <c r="Z33" s="150">
        <f t="shared" si="25"/>
        <v>104.51</v>
      </c>
      <c r="AA33" s="150">
        <f t="shared" si="26"/>
        <v>0.6084606952</v>
      </c>
    </row>
    <row r="34" ht="12.75" customHeight="1">
      <c r="A34" s="22" t="s">
        <v>221</v>
      </c>
      <c r="B34" s="150"/>
      <c r="C34" s="150"/>
      <c r="D34" s="150"/>
      <c r="E34" s="150">
        <f t="shared" si="14"/>
        <v>0</v>
      </c>
      <c r="F34" s="150">
        <v>398.8</v>
      </c>
      <c r="G34" s="150">
        <f t="shared" si="15"/>
        <v>10.94846425</v>
      </c>
      <c r="H34" s="150"/>
      <c r="I34" s="150">
        <f t="shared" si="16"/>
        <v>0</v>
      </c>
      <c r="J34" s="150"/>
      <c r="K34" s="150">
        <f t="shared" si="17"/>
        <v>0</v>
      </c>
      <c r="L34" s="150">
        <v>0.01</v>
      </c>
      <c r="M34" s="150">
        <f t="shared" si="18"/>
        <v>0.0005244828599</v>
      </c>
      <c r="N34" s="150">
        <v>4.4399999999999995</v>
      </c>
      <c r="O34" s="150">
        <f t="shared" si="19"/>
        <v>0.1892026642</v>
      </c>
      <c r="P34" s="150">
        <v>0.24000000000000002</v>
      </c>
      <c r="Q34" s="150">
        <f t="shared" si="20"/>
        <v>0.007776553691</v>
      </c>
      <c r="R34" s="150">
        <v>9.2</v>
      </c>
      <c r="S34" s="150">
        <f t="shared" si="21"/>
        <v>14.8411034</v>
      </c>
      <c r="T34" s="150"/>
      <c r="U34" s="150">
        <f t="shared" si="22"/>
        <v>0</v>
      </c>
      <c r="V34" s="150"/>
      <c r="W34" s="150">
        <f t="shared" si="23"/>
        <v>0</v>
      </c>
      <c r="X34" s="150"/>
      <c r="Y34" s="150">
        <f t="shared" si="24"/>
        <v>0</v>
      </c>
      <c r="Z34" s="150">
        <f t="shared" si="25"/>
        <v>412.69</v>
      </c>
      <c r="AA34" s="150">
        <f t="shared" si="26"/>
        <v>2.402694903</v>
      </c>
    </row>
    <row r="35" ht="12.75" customHeight="1">
      <c r="A35" s="22" t="s">
        <v>222</v>
      </c>
      <c r="B35" s="150"/>
      <c r="C35" s="150"/>
      <c r="D35" s="150"/>
      <c r="E35" s="150">
        <f t="shared" si="14"/>
        <v>0</v>
      </c>
      <c r="F35" s="150"/>
      <c r="G35" s="150">
        <f t="shared" si="15"/>
        <v>0</v>
      </c>
      <c r="H35" s="150">
        <v>5.0</v>
      </c>
      <c r="I35" s="150">
        <f t="shared" si="16"/>
        <v>0.4166736112</v>
      </c>
      <c r="J35" s="150">
        <v>0.2</v>
      </c>
      <c r="K35" s="150">
        <f t="shared" si="17"/>
        <v>0.004727931199</v>
      </c>
      <c r="L35" s="150">
        <v>70.01</v>
      </c>
      <c r="M35" s="150">
        <f t="shared" si="18"/>
        <v>3.671904502</v>
      </c>
      <c r="N35" s="150">
        <v>1.9100000000000001</v>
      </c>
      <c r="O35" s="150">
        <f t="shared" si="19"/>
        <v>0.08139123617</v>
      </c>
      <c r="P35" s="150">
        <v>25.58</v>
      </c>
      <c r="Q35" s="150">
        <f t="shared" si="20"/>
        <v>0.8288510142</v>
      </c>
      <c r="R35" s="150"/>
      <c r="S35" s="150">
        <f t="shared" si="21"/>
        <v>0</v>
      </c>
      <c r="T35" s="150"/>
      <c r="U35" s="150">
        <f t="shared" si="22"/>
        <v>0</v>
      </c>
      <c r="V35" s="150"/>
      <c r="W35" s="150">
        <f t="shared" si="23"/>
        <v>0</v>
      </c>
      <c r="X35" s="150"/>
      <c r="Y35" s="150">
        <f t="shared" si="24"/>
        <v>0</v>
      </c>
      <c r="Z35" s="150">
        <f t="shared" si="25"/>
        <v>102.7</v>
      </c>
      <c r="AA35" s="150">
        <f t="shared" si="26"/>
        <v>0.597922815</v>
      </c>
    </row>
    <row r="36" ht="12.75" customHeight="1">
      <c r="A36" s="22" t="s">
        <v>223</v>
      </c>
      <c r="B36" s="150"/>
      <c r="C36" s="150"/>
      <c r="D36" s="150"/>
      <c r="E36" s="150">
        <f t="shared" si="14"/>
        <v>0</v>
      </c>
      <c r="F36" s="150"/>
      <c r="G36" s="150">
        <f t="shared" si="15"/>
        <v>0</v>
      </c>
      <c r="H36" s="150"/>
      <c r="I36" s="150">
        <f t="shared" si="16"/>
        <v>0</v>
      </c>
      <c r="J36" s="150">
        <v>160.05</v>
      </c>
      <c r="K36" s="150">
        <f t="shared" si="17"/>
        <v>3.783526942</v>
      </c>
      <c r="L36" s="150">
        <v>146.5</v>
      </c>
      <c r="M36" s="150">
        <f t="shared" si="18"/>
        <v>7.683673898</v>
      </c>
      <c r="N36" s="150">
        <v>0.01</v>
      </c>
      <c r="O36" s="150">
        <f t="shared" si="19"/>
        <v>0.0004261321265</v>
      </c>
      <c r="P36" s="150"/>
      <c r="Q36" s="150">
        <f t="shared" si="20"/>
        <v>0</v>
      </c>
      <c r="R36" s="150"/>
      <c r="S36" s="150">
        <f t="shared" si="21"/>
        <v>0</v>
      </c>
      <c r="T36" s="150"/>
      <c r="U36" s="150">
        <f t="shared" si="22"/>
        <v>0</v>
      </c>
      <c r="V36" s="150"/>
      <c r="W36" s="150">
        <f t="shared" si="23"/>
        <v>0</v>
      </c>
      <c r="X36" s="150"/>
      <c r="Y36" s="150">
        <f t="shared" si="24"/>
        <v>0</v>
      </c>
      <c r="Z36" s="150">
        <f t="shared" si="25"/>
        <v>306.56</v>
      </c>
      <c r="AA36" s="150">
        <f t="shared" si="26"/>
        <v>1.784802514</v>
      </c>
    </row>
    <row r="37" ht="12.75" customHeight="1">
      <c r="A37" s="22" t="s">
        <v>224</v>
      </c>
      <c r="B37" s="150"/>
      <c r="C37" s="150"/>
      <c r="D37" s="150"/>
      <c r="E37" s="150">
        <f t="shared" si="14"/>
        <v>0</v>
      </c>
      <c r="F37" s="150"/>
      <c r="G37" s="150">
        <f t="shared" si="15"/>
        <v>0</v>
      </c>
      <c r="H37" s="150"/>
      <c r="I37" s="150">
        <f t="shared" si="16"/>
        <v>0</v>
      </c>
      <c r="J37" s="150">
        <v>5.2</v>
      </c>
      <c r="K37" s="150">
        <f t="shared" si="17"/>
        <v>0.1229262112</v>
      </c>
      <c r="L37" s="150">
        <v>5.5</v>
      </c>
      <c r="M37" s="150">
        <f t="shared" si="18"/>
        <v>0.2884655729</v>
      </c>
      <c r="N37" s="150">
        <v>0.11</v>
      </c>
      <c r="O37" s="150">
        <f t="shared" si="19"/>
        <v>0.004687453392</v>
      </c>
      <c r="P37" s="150">
        <v>0.42000000000000004</v>
      </c>
      <c r="Q37" s="150">
        <f t="shared" si="20"/>
        <v>0.01360896896</v>
      </c>
      <c r="R37" s="150"/>
      <c r="S37" s="150">
        <f t="shared" si="21"/>
        <v>0</v>
      </c>
      <c r="T37" s="150"/>
      <c r="U37" s="150">
        <f t="shared" si="22"/>
        <v>0</v>
      </c>
      <c r="V37" s="150"/>
      <c r="W37" s="150">
        <f t="shared" si="23"/>
        <v>0</v>
      </c>
      <c r="X37" s="150"/>
      <c r="Y37" s="150">
        <f t="shared" si="24"/>
        <v>0</v>
      </c>
      <c r="Z37" s="150">
        <f t="shared" si="25"/>
        <v>11.23</v>
      </c>
      <c r="AA37" s="150">
        <f t="shared" si="26"/>
        <v>0.06538143342</v>
      </c>
    </row>
    <row r="38" ht="12.75" customHeight="1">
      <c r="A38" s="44" t="s">
        <v>225</v>
      </c>
      <c r="B38" s="151"/>
      <c r="C38" s="151"/>
      <c r="D38" s="151"/>
      <c r="E38" s="151">
        <f t="shared" si="14"/>
        <v>0</v>
      </c>
      <c r="F38" s="151">
        <v>4.3</v>
      </c>
      <c r="G38" s="151">
        <f t="shared" si="15"/>
        <v>0.1180501411</v>
      </c>
      <c r="H38" s="151"/>
      <c r="I38" s="151">
        <f t="shared" si="16"/>
        <v>0</v>
      </c>
      <c r="J38" s="151">
        <v>37.6</v>
      </c>
      <c r="K38" s="151">
        <f t="shared" si="17"/>
        <v>0.8888510654</v>
      </c>
      <c r="L38" s="151">
        <v>16.4</v>
      </c>
      <c r="M38" s="151">
        <f t="shared" si="18"/>
        <v>0.8601518902</v>
      </c>
      <c r="N38" s="151">
        <v>0.02</v>
      </c>
      <c r="O38" s="151">
        <f t="shared" si="19"/>
        <v>0.0008522642531</v>
      </c>
      <c r="P38" s="151">
        <v>0.01</v>
      </c>
      <c r="Q38" s="151">
        <f t="shared" si="20"/>
        <v>0.0003240230704</v>
      </c>
      <c r="R38" s="151">
        <v>4.8</v>
      </c>
      <c r="S38" s="151">
        <f t="shared" si="21"/>
        <v>7.743184385</v>
      </c>
      <c r="T38" s="151"/>
      <c r="U38" s="151">
        <f t="shared" si="22"/>
        <v>0</v>
      </c>
      <c r="V38" s="151"/>
      <c r="W38" s="151">
        <f t="shared" si="23"/>
        <v>0</v>
      </c>
      <c r="X38" s="151">
        <v>1.5</v>
      </c>
      <c r="Y38" s="151">
        <f t="shared" si="24"/>
        <v>0.9452987144</v>
      </c>
      <c r="Z38" s="151">
        <f t="shared" si="25"/>
        <v>64.63</v>
      </c>
      <c r="AA38" s="151">
        <f t="shared" si="26"/>
        <v>0.3762780091</v>
      </c>
    </row>
    <row r="39" ht="12.75" customHeight="1">
      <c r="A39" s="16" t="s">
        <v>226</v>
      </c>
      <c r="B39" s="152"/>
      <c r="C39" s="152"/>
      <c r="D39" s="152"/>
      <c r="E39" s="152">
        <f t="shared" si="14"/>
        <v>0</v>
      </c>
      <c r="F39" s="152"/>
      <c r="G39" s="152">
        <f t="shared" si="15"/>
        <v>0</v>
      </c>
      <c r="H39" s="152">
        <v>4.0</v>
      </c>
      <c r="I39" s="152">
        <f t="shared" si="16"/>
        <v>0.333338889</v>
      </c>
      <c r="J39" s="152">
        <v>8.0</v>
      </c>
      <c r="K39" s="152">
        <f t="shared" si="17"/>
        <v>0.189117248</v>
      </c>
      <c r="L39" s="152">
        <v>1.1</v>
      </c>
      <c r="M39" s="152">
        <f t="shared" si="18"/>
        <v>0.05769311459</v>
      </c>
      <c r="N39" s="152">
        <v>2.7499999999999996</v>
      </c>
      <c r="O39" s="152">
        <f t="shared" si="19"/>
        <v>0.1171863348</v>
      </c>
      <c r="P39" s="152">
        <v>127.93999999999998</v>
      </c>
      <c r="Q39" s="152">
        <f t="shared" si="20"/>
        <v>4.145551163</v>
      </c>
      <c r="R39" s="152">
        <v>0.76</v>
      </c>
      <c r="S39" s="152">
        <f t="shared" si="21"/>
        <v>1.226004194</v>
      </c>
      <c r="T39" s="152">
        <v>10.95</v>
      </c>
      <c r="U39" s="152">
        <f t="shared" si="22"/>
        <v>12.48432334</v>
      </c>
      <c r="V39" s="152">
        <v>1.26</v>
      </c>
      <c r="W39" s="152">
        <f t="shared" si="23"/>
        <v>0.2883559136</v>
      </c>
      <c r="X39" s="152">
        <v>10.0</v>
      </c>
      <c r="Y39" s="152">
        <f t="shared" si="24"/>
        <v>6.301991429</v>
      </c>
      <c r="Z39" s="152">
        <f t="shared" si="25"/>
        <v>166.76</v>
      </c>
      <c r="AA39" s="152">
        <f t="shared" si="26"/>
        <v>0.9708822651</v>
      </c>
    </row>
    <row r="40" ht="12.75" customHeight="1">
      <c r="A40" s="22" t="s">
        <v>227</v>
      </c>
      <c r="B40" s="150"/>
      <c r="C40" s="150"/>
      <c r="D40" s="150"/>
      <c r="E40" s="150">
        <f t="shared" si="14"/>
        <v>0</v>
      </c>
      <c r="F40" s="150">
        <v>21.82</v>
      </c>
      <c r="G40" s="150">
        <f t="shared" si="15"/>
        <v>0.5990358323</v>
      </c>
      <c r="H40" s="150">
        <v>10.55</v>
      </c>
      <c r="I40" s="150">
        <f t="shared" si="16"/>
        <v>0.8791813197</v>
      </c>
      <c r="J40" s="150">
        <v>94.65</v>
      </c>
      <c r="K40" s="150">
        <f t="shared" si="17"/>
        <v>2.23749344</v>
      </c>
      <c r="L40" s="150">
        <v>164.2</v>
      </c>
      <c r="M40" s="150">
        <f t="shared" si="18"/>
        <v>8.61200856</v>
      </c>
      <c r="N40" s="150">
        <v>52.370000000000005</v>
      </c>
      <c r="O40" s="150">
        <f t="shared" si="19"/>
        <v>2.231653947</v>
      </c>
      <c r="P40" s="150">
        <v>135.63</v>
      </c>
      <c r="Q40" s="150">
        <f t="shared" si="20"/>
        <v>4.394724904</v>
      </c>
      <c r="R40" s="150">
        <v>0.01</v>
      </c>
      <c r="S40" s="150">
        <f t="shared" si="21"/>
        <v>0.01613163413</v>
      </c>
      <c r="T40" s="150">
        <v>3.9000000000000004</v>
      </c>
      <c r="U40" s="150">
        <f t="shared" si="22"/>
        <v>4.446471326</v>
      </c>
      <c r="V40" s="150">
        <v>64.05</v>
      </c>
      <c r="W40" s="150">
        <f t="shared" si="23"/>
        <v>14.65809227</v>
      </c>
      <c r="X40" s="150">
        <v>0.0</v>
      </c>
      <c r="Y40" s="150">
        <f t="shared" si="24"/>
        <v>0</v>
      </c>
      <c r="Z40" s="150">
        <f t="shared" si="25"/>
        <v>547.18</v>
      </c>
      <c r="AA40" s="150">
        <f t="shared" si="26"/>
        <v>3.185700155</v>
      </c>
    </row>
    <row r="41" ht="12.75" customHeight="1">
      <c r="A41" s="22" t="s">
        <v>228</v>
      </c>
      <c r="B41" s="150"/>
      <c r="C41" s="150"/>
      <c r="D41" s="150"/>
      <c r="E41" s="150">
        <f t="shared" si="14"/>
        <v>0</v>
      </c>
      <c r="F41" s="150">
        <v>76.1</v>
      </c>
      <c r="G41" s="150">
        <f t="shared" si="15"/>
        <v>2.089212962</v>
      </c>
      <c r="H41" s="150"/>
      <c r="I41" s="150">
        <f t="shared" si="16"/>
        <v>0</v>
      </c>
      <c r="J41" s="150">
        <v>359.55</v>
      </c>
      <c r="K41" s="150">
        <f t="shared" si="17"/>
        <v>8.499638313</v>
      </c>
      <c r="L41" s="150">
        <v>0.2</v>
      </c>
      <c r="M41" s="150">
        <f t="shared" si="18"/>
        <v>0.0104896572</v>
      </c>
      <c r="N41" s="150">
        <v>15.0</v>
      </c>
      <c r="O41" s="150">
        <f t="shared" si="19"/>
        <v>0.6391981898</v>
      </c>
      <c r="P41" s="150"/>
      <c r="Q41" s="150">
        <f t="shared" si="20"/>
        <v>0</v>
      </c>
      <c r="R41" s="150"/>
      <c r="S41" s="150">
        <f t="shared" si="21"/>
        <v>0</v>
      </c>
      <c r="T41" s="150"/>
      <c r="U41" s="150">
        <f t="shared" si="22"/>
        <v>0</v>
      </c>
      <c r="V41" s="150"/>
      <c r="W41" s="150">
        <f t="shared" si="23"/>
        <v>0</v>
      </c>
      <c r="X41" s="150"/>
      <c r="Y41" s="150">
        <f t="shared" si="24"/>
        <v>0</v>
      </c>
      <c r="Z41" s="150">
        <f t="shared" si="25"/>
        <v>450.85</v>
      </c>
      <c r="AA41" s="150">
        <f t="shared" si="26"/>
        <v>2.624863692</v>
      </c>
    </row>
    <row r="42" ht="12.75" customHeight="1">
      <c r="A42" s="22" t="s">
        <v>229</v>
      </c>
      <c r="B42" s="150"/>
      <c r="C42" s="150"/>
      <c r="D42" s="150"/>
      <c r="E42" s="150">
        <f t="shared" si="14"/>
        <v>0</v>
      </c>
      <c r="F42" s="150"/>
      <c r="G42" s="150">
        <f t="shared" si="15"/>
        <v>0</v>
      </c>
      <c r="H42" s="150">
        <v>1.8000000000000003</v>
      </c>
      <c r="I42" s="150">
        <f t="shared" si="16"/>
        <v>0.1500025</v>
      </c>
      <c r="J42" s="150">
        <v>0.5</v>
      </c>
      <c r="K42" s="150">
        <f t="shared" si="17"/>
        <v>0.011819828</v>
      </c>
      <c r="L42" s="150">
        <v>3.3000000000000003</v>
      </c>
      <c r="M42" s="150">
        <f t="shared" si="18"/>
        <v>0.1730793438</v>
      </c>
      <c r="N42" s="150">
        <v>0.21000000000000002</v>
      </c>
      <c r="O42" s="150">
        <f t="shared" si="19"/>
        <v>0.008948774657</v>
      </c>
      <c r="P42" s="150">
        <v>1.8299999999999998</v>
      </c>
      <c r="Q42" s="150">
        <f t="shared" si="20"/>
        <v>0.05929622189</v>
      </c>
      <c r="R42" s="150"/>
      <c r="S42" s="150">
        <f t="shared" si="21"/>
        <v>0</v>
      </c>
      <c r="T42" s="150"/>
      <c r="U42" s="150">
        <f t="shared" si="22"/>
        <v>0</v>
      </c>
      <c r="V42" s="150"/>
      <c r="W42" s="150">
        <f t="shared" si="23"/>
        <v>0</v>
      </c>
      <c r="X42" s="150"/>
      <c r="Y42" s="150">
        <f t="shared" si="24"/>
        <v>0</v>
      </c>
      <c r="Z42" s="150">
        <f t="shared" si="25"/>
        <v>7.64</v>
      </c>
      <c r="AA42" s="150">
        <f t="shared" si="26"/>
        <v>0.04448033404</v>
      </c>
    </row>
    <row r="43" ht="12.75" customHeight="1">
      <c r="A43" s="22" t="s">
        <v>230</v>
      </c>
      <c r="B43" s="150"/>
      <c r="C43" s="150"/>
      <c r="D43" s="150"/>
      <c r="E43" s="150">
        <f t="shared" si="14"/>
        <v>0</v>
      </c>
      <c r="F43" s="150"/>
      <c r="G43" s="150">
        <f t="shared" si="15"/>
        <v>0</v>
      </c>
      <c r="H43" s="150">
        <v>10.0</v>
      </c>
      <c r="I43" s="150">
        <f t="shared" si="16"/>
        <v>0.8333472225</v>
      </c>
      <c r="J43" s="150"/>
      <c r="K43" s="150">
        <f t="shared" si="17"/>
        <v>0</v>
      </c>
      <c r="L43" s="150"/>
      <c r="M43" s="150">
        <f t="shared" si="18"/>
        <v>0</v>
      </c>
      <c r="N43" s="150"/>
      <c r="O43" s="150">
        <f t="shared" si="19"/>
        <v>0</v>
      </c>
      <c r="P43" s="150">
        <v>8.6</v>
      </c>
      <c r="Q43" s="150">
        <f t="shared" si="20"/>
        <v>0.2786598406</v>
      </c>
      <c r="R43" s="150"/>
      <c r="S43" s="150">
        <f t="shared" si="21"/>
        <v>0</v>
      </c>
      <c r="T43" s="150"/>
      <c r="U43" s="150">
        <f t="shared" si="22"/>
        <v>0</v>
      </c>
      <c r="V43" s="150">
        <v>2.0</v>
      </c>
      <c r="W43" s="150">
        <f t="shared" si="23"/>
        <v>0.4577077993</v>
      </c>
      <c r="X43" s="150"/>
      <c r="Y43" s="150">
        <f t="shared" si="24"/>
        <v>0</v>
      </c>
      <c r="Z43" s="150">
        <f t="shared" si="25"/>
        <v>20.6</v>
      </c>
      <c r="AA43" s="150">
        <f t="shared" si="26"/>
        <v>0.119933885</v>
      </c>
    </row>
    <row r="44" ht="12.75" customHeight="1">
      <c r="A44" s="22" t="s">
        <v>231</v>
      </c>
      <c r="B44" s="150"/>
      <c r="C44" s="150"/>
      <c r="D44" s="150"/>
      <c r="E44" s="150">
        <f t="shared" si="14"/>
        <v>0</v>
      </c>
      <c r="F44" s="150"/>
      <c r="G44" s="150">
        <f t="shared" si="15"/>
        <v>0</v>
      </c>
      <c r="H44" s="150"/>
      <c r="I44" s="150">
        <f t="shared" si="16"/>
        <v>0</v>
      </c>
      <c r="J44" s="150">
        <v>7.45</v>
      </c>
      <c r="K44" s="150">
        <f t="shared" si="17"/>
        <v>0.1761154372</v>
      </c>
      <c r="L44" s="150">
        <v>520.3</v>
      </c>
      <c r="M44" s="150">
        <f t="shared" si="18"/>
        <v>27.2888432</v>
      </c>
      <c r="N44" s="150">
        <v>12.049999999999999</v>
      </c>
      <c r="O44" s="150">
        <f t="shared" si="19"/>
        <v>0.5134892125</v>
      </c>
      <c r="P44" s="150"/>
      <c r="Q44" s="150">
        <f t="shared" si="20"/>
        <v>0</v>
      </c>
      <c r="R44" s="150"/>
      <c r="S44" s="150">
        <f t="shared" si="21"/>
        <v>0</v>
      </c>
      <c r="T44" s="150"/>
      <c r="U44" s="150">
        <f t="shared" si="22"/>
        <v>0</v>
      </c>
      <c r="V44" s="150"/>
      <c r="W44" s="150">
        <f t="shared" si="23"/>
        <v>0</v>
      </c>
      <c r="X44" s="150"/>
      <c r="Y44" s="150">
        <f t="shared" si="24"/>
        <v>0</v>
      </c>
      <c r="Z44" s="150">
        <f t="shared" si="25"/>
        <v>539.8</v>
      </c>
      <c r="AA44" s="150">
        <f t="shared" si="26"/>
        <v>3.142733549</v>
      </c>
    </row>
    <row r="45" ht="12.75" customHeight="1">
      <c r="A45" s="22" t="s">
        <v>232</v>
      </c>
      <c r="B45" s="150"/>
      <c r="C45" s="150"/>
      <c r="D45" s="150">
        <v>0.03</v>
      </c>
      <c r="E45" s="150">
        <f t="shared" si="14"/>
        <v>0.1614639397</v>
      </c>
      <c r="F45" s="150"/>
      <c r="G45" s="150">
        <f t="shared" si="15"/>
        <v>0</v>
      </c>
      <c r="H45" s="150">
        <v>1.7000000000000002</v>
      </c>
      <c r="I45" s="150">
        <f t="shared" si="16"/>
        <v>0.1416690278</v>
      </c>
      <c r="J45" s="150">
        <v>2261.3</v>
      </c>
      <c r="K45" s="150">
        <f t="shared" si="17"/>
        <v>53.4563541</v>
      </c>
      <c r="L45" s="150">
        <v>34.54</v>
      </c>
      <c r="M45" s="150">
        <f t="shared" si="18"/>
        <v>1.811563798</v>
      </c>
      <c r="N45" s="150">
        <v>1.69</v>
      </c>
      <c r="O45" s="150">
        <f t="shared" si="19"/>
        <v>0.07201632938</v>
      </c>
      <c r="P45" s="150">
        <v>7.459999999999999</v>
      </c>
      <c r="Q45" s="150">
        <f t="shared" si="20"/>
        <v>0.2417212106</v>
      </c>
      <c r="R45" s="150">
        <v>0.0</v>
      </c>
      <c r="S45" s="150">
        <f t="shared" si="21"/>
        <v>0</v>
      </c>
      <c r="T45" s="150">
        <v>6.0</v>
      </c>
      <c r="U45" s="150">
        <f t="shared" si="22"/>
        <v>6.840725117</v>
      </c>
      <c r="V45" s="150">
        <v>146.79999999999998</v>
      </c>
      <c r="W45" s="150">
        <f t="shared" si="23"/>
        <v>33.59575247</v>
      </c>
      <c r="X45" s="150">
        <v>0.0</v>
      </c>
      <c r="Y45" s="150">
        <f t="shared" si="24"/>
        <v>0</v>
      </c>
      <c r="Z45" s="150">
        <f t="shared" si="25"/>
        <v>2459.52</v>
      </c>
      <c r="AA45" s="150">
        <f t="shared" si="26"/>
        <v>14.31940722</v>
      </c>
    </row>
    <row r="46" ht="12.75" customHeight="1">
      <c r="A46" s="44" t="s">
        <v>233</v>
      </c>
      <c r="B46" s="151"/>
      <c r="C46" s="151"/>
      <c r="D46" s="151"/>
      <c r="E46" s="151">
        <f t="shared" si="14"/>
        <v>0</v>
      </c>
      <c r="F46" s="151"/>
      <c r="G46" s="151">
        <f t="shared" si="15"/>
        <v>0</v>
      </c>
      <c r="H46" s="151">
        <v>10.0</v>
      </c>
      <c r="I46" s="151">
        <f t="shared" si="16"/>
        <v>0.8333472225</v>
      </c>
      <c r="J46" s="151">
        <v>1.1</v>
      </c>
      <c r="K46" s="151">
        <f t="shared" si="17"/>
        <v>0.0260036216</v>
      </c>
      <c r="L46" s="151">
        <v>81.3</v>
      </c>
      <c r="M46" s="151">
        <f t="shared" si="18"/>
        <v>4.264045651</v>
      </c>
      <c r="N46" s="151">
        <v>0.85</v>
      </c>
      <c r="O46" s="151">
        <f t="shared" si="19"/>
        <v>0.03622123075</v>
      </c>
      <c r="P46" s="151"/>
      <c r="Q46" s="151">
        <f t="shared" si="20"/>
        <v>0</v>
      </c>
      <c r="R46" s="151"/>
      <c r="S46" s="151">
        <f t="shared" si="21"/>
        <v>0</v>
      </c>
      <c r="T46" s="151">
        <v>0.25</v>
      </c>
      <c r="U46" s="151">
        <f t="shared" si="22"/>
        <v>0.2850302132</v>
      </c>
      <c r="V46" s="151">
        <v>5.0</v>
      </c>
      <c r="W46" s="151">
        <f t="shared" si="23"/>
        <v>1.144269498</v>
      </c>
      <c r="X46" s="151"/>
      <c r="Y46" s="151">
        <f t="shared" si="24"/>
        <v>0</v>
      </c>
      <c r="Z46" s="151">
        <f t="shared" si="25"/>
        <v>98.5</v>
      </c>
      <c r="AA46" s="151">
        <f t="shared" si="26"/>
        <v>0.5734702753</v>
      </c>
    </row>
    <row r="47" ht="12.75" customHeight="1">
      <c r="A47" s="16" t="s">
        <v>234</v>
      </c>
      <c r="B47" s="152"/>
      <c r="C47" s="152"/>
      <c r="D47" s="152">
        <v>1.2</v>
      </c>
      <c r="E47" s="152">
        <f t="shared" si="14"/>
        <v>6.458557589</v>
      </c>
      <c r="F47" s="152"/>
      <c r="G47" s="152">
        <f t="shared" si="15"/>
        <v>0</v>
      </c>
      <c r="H47" s="152">
        <v>66.02</v>
      </c>
      <c r="I47" s="152">
        <f t="shared" si="16"/>
        <v>5.501758363</v>
      </c>
      <c r="J47" s="152">
        <v>6.0</v>
      </c>
      <c r="K47" s="152">
        <f t="shared" si="17"/>
        <v>0.141837936</v>
      </c>
      <c r="L47" s="152">
        <v>0.01</v>
      </c>
      <c r="M47" s="152">
        <f t="shared" si="18"/>
        <v>0.0005244828599</v>
      </c>
      <c r="N47" s="152">
        <v>3.8000000000000003</v>
      </c>
      <c r="O47" s="152">
        <f t="shared" si="19"/>
        <v>0.1619302081</v>
      </c>
      <c r="P47" s="152">
        <v>0.25</v>
      </c>
      <c r="Q47" s="152">
        <f t="shared" si="20"/>
        <v>0.008100576761</v>
      </c>
      <c r="R47" s="152">
        <v>0.0</v>
      </c>
      <c r="S47" s="152">
        <f t="shared" si="21"/>
        <v>0</v>
      </c>
      <c r="T47" s="152">
        <v>0.0</v>
      </c>
      <c r="U47" s="152">
        <f t="shared" si="22"/>
        <v>0</v>
      </c>
      <c r="V47" s="152">
        <v>3.0</v>
      </c>
      <c r="W47" s="152">
        <f t="shared" si="23"/>
        <v>0.686561699</v>
      </c>
      <c r="X47" s="152">
        <v>0.06</v>
      </c>
      <c r="Y47" s="152">
        <f t="shared" si="24"/>
        <v>0.03781194858</v>
      </c>
      <c r="Z47" s="152">
        <f t="shared" si="25"/>
        <v>80.34</v>
      </c>
      <c r="AA47" s="152">
        <f t="shared" si="26"/>
        <v>0.4677421515</v>
      </c>
    </row>
    <row r="48" ht="12.75" customHeight="1">
      <c r="A48" s="22" t="s">
        <v>235</v>
      </c>
      <c r="B48" s="150"/>
      <c r="C48" s="150"/>
      <c r="D48" s="150"/>
      <c r="E48" s="150">
        <f t="shared" si="14"/>
        <v>0</v>
      </c>
      <c r="F48" s="150">
        <v>0.23000000000000004</v>
      </c>
      <c r="G48" s="150">
        <f t="shared" si="15"/>
        <v>0.006314309873</v>
      </c>
      <c r="H48" s="150"/>
      <c r="I48" s="150">
        <f t="shared" si="16"/>
        <v>0</v>
      </c>
      <c r="J48" s="150">
        <v>1.2</v>
      </c>
      <c r="K48" s="150">
        <f t="shared" si="17"/>
        <v>0.02836758719</v>
      </c>
      <c r="L48" s="150"/>
      <c r="M48" s="150">
        <f t="shared" si="18"/>
        <v>0</v>
      </c>
      <c r="N48" s="150">
        <v>3.8899999999999992</v>
      </c>
      <c r="O48" s="150">
        <f t="shared" si="19"/>
        <v>0.1657653972</v>
      </c>
      <c r="P48" s="150">
        <v>4.6</v>
      </c>
      <c r="Q48" s="150">
        <f t="shared" si="20"/>
        <v>0.1490506124</v>
      </c>
      <c r="R48" s="150"/>
      <c r="S48" s="150">
        <f t="shared" si="21"/>
        <v>0</v>
      </c>
      <c r="T48" s="150"/>
      <c r="U48" s="150">
        <f t="shared" si="22"/>
        <v>0</v>
      </c>
      <c r="V48" s="150"/>
      <c r="W48" s="150">
        <f t="shared" si="23"/>
        <v>0</v>
      </c>
      <c r="X48" s="150">
        <v>0.01</v>
      </c>
      <c r="Y48" s="150">
        <f t="shared" si="24"/>
        <v>0.006301991429</v>
      </c>
      <c r="Z48" s="150">
        <f t="shared" si="25"/>
        <v>9.93</v>
      </c>
      <c r="AA48" s="150">
        <f t="shared" si="26"/>
        <v>0.05781279019</v>
      </c>
    </row>
    <row r="49" ht="12.75" customHeight="1">
      <c r="A49" s="22" t="s">
        <v>236</v>
      </c>
      <c r="B49" s="150"/>
      <c r="C49" s="150"/>
      <c r="D49" s="150"/>
      <c r="E49" s="150">
        <f t="shared" si="14"/>
        <v>0</v>
      </c>
      <c r="F49" s="150">
        <v>10.6</v>
      </c>
      <c r="G49" s="150">
        <f t="shared" si="15"/>
        <v>0.2910073246</v>
      </c>
      <c r="H49" s="150">
        <v>0.0</v>
      </c>
      <c r="I49" s="150">
        <f t="shared" si="16"/>
        <v>0</v>
      </c>
      <c r="J49" s="150">
        <v>1.4</v>
      </c>
      <c r="K49" s="150">
        <f t="shared" si="17"/>
        <v>0.03309551839</v>
      </c>
      <c r="L49" s="150">
        <v>1.0</v>
      </c>
      <c r="M49" s="150">
        <f t="shared" si="18"/>
        <v>0.05244828599</v>
      </c>
      <c r="N49" s="150"/>
      <c r="O49" s="150">
        <f t="shared" si="19"/>
        <v>0</v>
      </c>
      <c r="P49" s="150">
        <v>1.6</v>
      </c>
      <c r="Q49" s="150">
        <f t="shared" si="20"/>
        <v>0.05184369127</v>
      </c>
      <c r="R49" s="150">
        <v>0.0</v>
      </c>
      <c r="S49" s="150">
        <f t="shared" si="21"/>
        <v>0</v>
      </c>
      <c r="T49" s="150">
        <v>0.0</v>
      </c>
      <c r="U49" s="150">
        <f t="shared" si="22"/>
        <v>0</v>
      </c>
      <c r="V49" s="150">
        <v>0.0</v>
      </c>
      <c r="W49" s="150">
        <f t="shared" si="23"/>
        <v>0</v>
      </c>
      <c r="X49" s="150">
        <v>0.5800000000000001</v>
      </c>
      <c r="Y49" s="150">
        <f t="shared" si="24"/>
        <v>0.3655155029</v>
      </c>
      <c r="Z49" s="150">
        <f t="shared" si="25"/>
        <v>15.18</v>
      </c>
      <c r="AA49" s="150">
        <f t="shared" si="26"/>
        <v>0.08837846476</v>
      </c>
    </row>
    <row r="50" ht="12.75" customHeight="1">
      <c r="A50" s="22" t="s">
        <v>237</v>
      </c>
      <c r="B50" s="150"/>
      <c r="C50" s="150"/>
      <c r="D50" s="150"/>
      <c r="E50" s="150">
        <f t="shared" si="14"/>
        <v>0</v>
      </c>
      <c r="F50" s="150"/>
      <c r="G50" s="150">
        <f t="shared" si="15"/>
        <v>0</v>
      </c>
      <c r="H50" s="150">
        <v>0.0</v>
      </c>
      <c r="I50" s="150">
        <f t="shared" si="16"/>
        <v>0</v>
      </c>
      <c r="J50" s="150">
        <v>1.0</v>
      </c>
      <c r="K50" s="150">
        <f t="shared" si="17"/>
        <v>0.023639656</v>
      </c>
      <c r="L50" s="150">
        <v>15.7</v>
      </c>
      <c r="M50" s="150">
        <f t="shared" si="18"/>
        <v>0.82343809</v>
      </c>
      <c r="N50" s="150">
        <v>3.829999999999999</v>
      </c>
      <c r="O50" s="150">
        <f t="shared" si="19"/>
        <v>0.1632086045</v>
      </c>
      <c r="P50" s="150">
        <v>28.979999999999997</v>
      </c>
      <c r="Q50" s="150">
        <f t="shared" si="20"/>
        <v>0.9390188581</v>
      </c>
      <c r="R50" s="150">
        <v>6.0</v>
      </c>
      <c r="S50" s="150">
        <f t="shared" si="21"/>
        <v>9.678980481</v>
      </c>
      <c r="T50" s="150">
        <v>0.0</v>
      </c>
      <c r="U50" s="150">
        <f t="shared" si="22"/>
        <v>0</v>
      </c>
      <c r="V50" s="150">
        <v>0.75</v>
      </c>
      <c r="W50" s="150">
        <f t="shared" si="23"/>
        <v>0.1716404248</v>
      </c>
      <c r="X50" s="150">
        <v>0.0</v>
      </c>
      <c r="Y50" s="150">
        <f t="shared" si="24"/>
        <v>0</v>
      </c>
      <c r="Z50" s="150">
        <f t="shared" si="25"/>
        <v>56.26</v>
      </c>
      <c r="AA50" s="150">
        <f t="shared" si="26"/>
        <v>0.3275475908</v>
      </c>
    </row>
    <row r="51" ht="12.75" customHeight="1">
      <c r="A51" s="22" t="s">
        <v>238</v>
      </c>
      <c r="B51" s="150"/>
      <c r="C51" s="150"/>
      <c r="D51" s="150"/>
      <c r="E51" s="150">
        <f t="shared" si="14"/>
        <v>0</v>
      </c>
      <c r="F51" s="150">
        <v>0.02</v>
      </c>
      <c r="G51" s="150">
        <f t="shared" si="15"/>
        <v>0.0005490704238</v>
      </c>
      <c r="H51" s="150">
        <v>39.0</v>
      </c>
      <c r="I51" s="150">
        <f t="shared" si="16"/>
        <v>3.250054168</v>
      </c>
      <c r="J51" s="150">
        <v>5.8</v>
      </c>
      <c r="K51" s="150">
        <f t="shared" si="17"/>
        <v>0.1371100048</v>
      </c>
      <c r="L51" s="150">
        <v>12.5</v>
      </c>
      <c r="M51" s="150">
        <f t="shared" si="18"/>
        <v>0.6556035749</v>
      </c>
      <c r="N51" s="150">
        <v>5.73</v>
      </c>
      <c r="O51" s="150">
        <f t="shared" si="19"/>
        <v>0.2441737085</v>
      </c>
      <c r="P51" s="150">
        <v>1.31</v>
      </c>
      <c r="Q51" s="150">
        <f t="shared" si="20"/>
        <v>0.04244702223</v>
      </c>
      <c r="R51" s="150"/>
      <c r="S51" s="150">
        <f t="shared" si="21"/>
        <v>0</v>
      </c>
      <c r="T51" s="150"/>
      <c r="U51" s="150">
        <f t="shared" si="22"/>
        <v>0</v>
      </c>
      <c r="V51" s="150"/>
      <c r="W51" s="150">
        <f t="shared" si="23"/>
        <v>0</v>
      </c>
      <c r="X51" s="150"/>
      <c r="Y51" s="150">
        <f t="shared" si="24"/>
        <v>0</v>
      </c>
      <c r="Z51" s="150">
        <f t="shared" si="25"/>
        <v>64.36</v>
      </c>
      <c r="AA51" s="150">
        <f t="shared" si="26"/>
        <v>0.3747060601</v>
      </c>
    </row>
    <row r="52" ht="12.75" customHeight="1">
      <c r="A52" s="44" t="s">
        <v>239</v>
      </c>
      <c r="B52" s="151"/>
      <c r="C52" s="151"/>
      <c r="D52" s="151">
        <v>2.5</v>
      </c>
      <c r="E52" s="151">
        <f t="shared" si="14"/>
        <v>13.45532831</v>
      </c>
      <c r="F52" s="151">
        <v>681.6</v>
      </c>
      <c r="G52" s="151">
        <f t="shared" si="15"/>
        <v>18.71232004</v>
      </c>
      <c r="H52" s="151"/>
      <c r="I52" s="151">
        <f t="shared" si="16"/>
        <v>0</v>
      </c>
      <c r="J52" s="151">
        <v>1.83</v>
      </c>
      <c r="K52" s="151">
        <f t="shared" si="17"/>
        <v>0.04326057047</v>
      </c>
      <c r="L52" s="151">
        <v>18.7</v>
      </c>
      <c r="M52" s="151">
        <f t="shared" si="18"/>
        <v>0.980782948</v>
      </c>
      <c r="N52" s="151">
        <v>0.30000000000000004</v>
      </c>
      <c r="O52" s="151">
        <f t="shared" si="19"/>
        <v>0.0127839638</v>
      </c>
      <c r="P52" s="151"/>
      <c r="Q52" s="151">
        <f t="shared" si="20"/>
        <v>0</v>
      </c>
      <c r="R52" s="151"/>
      <c r="S52" s="151">
        <f t="shared" si="21"/>
        <v>0</v>
      </c>
      <c r="T52" s="151"/>
      <c r="U52" s="151">
        <f t="shared" si="22"/>
        <v>0</v>
      </c>
      <c r="V52" s="151"/>
      <c r="W52" s="151">
        <f t="shared" si="23"/>
        <v>0</v>
      </c>
      <c r="X52" s="151">
        <v>0.2</v>
      </c>
      <c r="Y52" s="151">
        <f t="shared" si="24"/>
        <v>0.1260398286</v>
      </c>
      <c r="Z52" s="151">
        <f t="shared" si="25"/>
        <v>705.13</v>
      </c>
      <c r="AA52" s="151">
        <f t="shared" si="26"/>
        <v>4.105290307</v>
      </c>
    </row>
    <row r="53" ht="12.75" customHeight="1">
      <c r="A53" s="16" t="s">
        <v>240</v>
      </c>
      <c r="B53" s="150"/>
      <c r="C53" s="150"/>
      <c r="D53" s="150">
        <v>3.03</v>
      </c>
      <c r="E53" s="150">
        <f t="shared" si="14"/>
        <v>16.30785791</v>
      </c>
      <c r="F53" s="150">
        <v>140.36000000000007</v>
      </c>
      <c r="G53" s="150">
        <f t="shared" si="15"/>
        <v>3.853376234</v>
      </c>
      <c r="H53" s="150">
        <v>40.110000000000014</v>
      </c>
      <c r="I53" s="150">
        <f t="shared" si="16"/>
        <v>3.342555709</v>
      </c>
      <c r="J53" s="150">
        <v>19.4</v>
      </c>
      <c r="K53" s="150">
        <f t="shared" si="17"/>
        <v>0.4586093263</v>
      </c>
      <c r="L53" s="150">
        <v>47.32</v>
      </c>
      <c r="M53" s="150">
        <f t="shared" si="18"/>
        <v>2.481852893</v>
      </c>
      <c r="N53" s="150">
        <v>8.5</v>
      </c>
      <c r="O53" s="150">
        <f t="shared" si="19"/>
        <v>0.3622123075</v>
      </c>
      <c r="P53" s="150">
        <v>14.329999999999993</v>
      </c>
      <c r="Q53" s="150">
        <f t="shared" si="20"/>
        <v>0.4643250599</v>
      </c>
      <c r="R53" s="150">
        <v>0.0</v>
      </c>
      <c r="S53" s="150">
        <f t="shared" si="21"/>
        <v>0</v>
      </c>
      <c r="T53" s="150">
        <v>0.5499999999999999</v>
      </c>
      <c r="U53" s="150">
        <f t="shared" si="22"/>
        <v>0.627066469</v>
      </c>
      <c r="V53" s="150">
        <v>2.6300000000000003</v>
      </c>
      <c r="W53" s="150">
        <f t="shared" si="23"/>
        <v>0.6018857561</v>
      </c>
      <c r="X53" s="150">
        <v>0.03</v>
      </c>
      <c r="Y53" s="150">
        <f t="shared" si="24"/>
        <v>0.01890597429</v>
      </c>
      <c r="Z53" s="150">
        <f t="shared" si="25"/>
        <v>276.26</v>
      </c>
      <c r="AA53" s="150">
        <f t="shared" si="26"/>
        <v>1.608394906</v>
      </c>
    </row>
    <row r="54" ht="12.75" customHeight="1">
      <c r="A54" s="44" t="s">
        <v>241</v>
      </c>
      <c r="B54" s="151"/>
      <c r="C54" s="151"/>
      <c r="D54" s="151"/>
      <c r="E54" s="151">
        <f t="shared" si="14"/>
        <v>0</v>
      </c>
      <c r="F54" s="151"/>
      <c r="G54" s="151">
        <f t="shared" si="15"/>
        <v>0</v>
      </c>
      <c r="H54" s="151"/>
      <c r="I54" s="151">
        <f t="shared" si="16"/>
        <v>0</v>
      </c>
      <c r="J54" s="151"/>
      <c r="K54" s="151">
        <f t="shared" si="17"/>
        <v>0</v>
      </c>
      <c r="L54" s="151"/>
      <c r="M54" s="151">
        <f t="shared" si="18"/>
        <v>0</v>
      </c>
      <c r="N54" s="151"/>
      <c r="O54" s="151">
        <f t="shared" si="19"/>
        <v>0</v>
      </c>
      <c r="P54" s="151"/>
      <c r="Q54" s="151">
        <f t="shared" si="20"/>
        <v>0</v>
      </c>
      <c r="R54" s="151"/>
      <c r="S54" s="151">
        <f t="shared" si="21"/>
        <v>0</v>
      </c>
      <c r="T54" s="151"/>
      <c r="U54" s="151">
        <f t="shared" si="22"/>
        <v>0</v>
      </c>
      <c r="V54" s="151"/>
      <c r="W54" s="151">
        <f t="shared" si="23"/>
        <v>0</v>
      </c>
      <c r="X54" s="151"/>
      <c r="Y54" s="151">
        <f t="shared" si="24"/>
        <v>0</v>
      </c>
      <c r="Z54" s="151">
        <f t="shared" si="25"/>
        <v>0</v>
      </c>
      <c r="AA54" s="151">
        <f t="shared" si="26"/>
        <v>0</v>
      </c>
    </row>
    <row r="55" ht="12.75" customHeight="1">
      <c r="A55" s="16" t="s">
        <v>242</v>
      </c>
      <c r="B55" s="152"/>
      <c r="C55" s="152"/>
      <c r="D55" s="152"/>
      <c r="E55" s="152">
        <f t="shared" si="14"/>
        <v>0</v>
      </c>
      <c r="F55" s="152"/>
      <c r="G55" s="152">
        <f t="shared" si="15"/>
        <v>0</v>
      </c>
      <c r="H55" s="152">
        <v>3.0</v>
      </c>
      <c r="I55" s="152">
        <f t="shared" si="16"/>
        <v>0.2500041667</v>
      </c>
      <c r="J55" s="152">
        <v>7.999999999999998</v>
      </c>
      <c r="K55" s="152">
        <f t="shared" si="17"/>
        <v>0.189117248</v>
      </c>
      <c r="L55" s="152">
        <v>1.6999999999999997</v>
      </c>
      <c r="M55" s="152">
        <f t="shared" si="18"/>
        <v>0.08916208618</v>
      </c>
      <c r="N55" s="152">
        <v>2.0799999999999996</v>
      </c>
      <c r="O55" s="152">
        <f t="shared" si="19"/>
        <v>0.08863548232</v>
      </c>
      <c r="P55" s="152">
        <v>0.03</v>
      </c>
      <c r="Q55" s="152">
        <f t="shared" si="20"/>
        <v>0.0009720692113</v>
      </c>
      <c r="R55" s="152"/>
      <c r="S55" s="152">
        <f t="shared" si="21"/>
        <v>0</v>
      </c>
      <c r="T55" s="152"/>
      <c r="U55" s="152">
        <f t="shared" si="22"/>
        <v>0</v>
      </c>
      <c r="V55" s="152"/>
      <c r="W55" s="152">
        <f t="shared" si="23"/>
        <v>0</v>
      </c>
      <c r="X55" s="152"/>
      <c r="Y55" s="152">
        <f t="shared" si="24"/>
        <v>0</v>
      </c>
      <c r="Z55" s="152">
        <f t="shared" si="25"/>
        <v>14.81</v>
      </c>
      <c r="AA55" s="152">
        <f t="shared" si="26"/>
        <v>0.08622431246</v>
      </c>
    </row>
    <row r="56" ht="12.75" customHeight="1">
      <c r="A56" s="22" t="s">
        <v>243</v>
      </c>
      <c r="B56" s="150"/>
      <c r="C56" s="150"/>
      <c r="D56" s="150"/>
      <c r="E56" s="150">
        <f t="shared" si="14"/>
        <v>0</v>
      </c>
      <c r="F56" s="150">
        <v>2.1</v>
      </c>
      <c r="G56" s="150">
        <f t="shared" si="15"/>
        <v>0.0576523945</v>
      </c>
      <c r="H56" s="150">
        <v>1.91</v>
      </c>
      <c r="I56" s="150">
        <f t="shared" si="16"/>
        <v>0.1591693195</v>
      </c>
      <c r="J56" s="150">
        <v>19.35</v>
      </c>
      <c r="K56" s="150">
        <f t="shared" si="17"/>
        <v>0.4574273435</v>
      </c>
      <c r="L56" s="150">
        <v>68.64</v>
      </c>
      <c r="M56" s="150">
        <f t="shared" si="18"/>
        <v>3.60005035</v>
      </c>
      <c r="N56" s="150">
        <v>58.48</v>
      </c>
      <c r="O56" s="150">
        <f t="shared" si="19"/>
        <v>2.492020676</v>
      </c>
      <c r="P56" s="150">
        <v>2.5</v>
      </c>
      <c r="Q56" s="150">
        <f t="shared" si="20"/>
        <v>0.08100576761</v>
      </c>
      <c r="R56" s="150">
        <v>20.0</v>
      </c>
      <c r="S56" s="150">
        <f t="shared" si="21"/>
        <v>32.26326827</v>
      </c>
      <c r="T56" s="150"/>
      <c r="U56" s="150">
        <f t="shared" si="22"/>
        <v>0</v>
      </c>
      <c r="V56" s="150"/>
      <c r="W56" s="150">
        <f t="shared" si="23"/>
        <v>0</v>
      </c>
      <c r="X56" s="150"/>
      <c r="Y56" s="150">
        <f t="shared" si="24"/>
        <v>0</v>
      </c>
      <c r="Z56" s="150">
        <f t="shared" si="25"/>
        <v>172.98</v>
      </c>
      <c r="AA56" s="150">
        <f t="shared" si="26"/>
        <v>1.007095312</v>
      </c>
    </row>
    <row r="57" ht="12.75" customHeight="1">
      <c r="A57" s="44" t="s">
        <v>244</v>
      </c>
      <c r="B57" s="151"/>
      <c r="C57" s="151"/>
      <c r="D57" s="151">
        <v>0.56</v>
      </c>
      <c r="E57" s="151">
        <f t="shared" si="14"/>
        <v>3.013993541</v>
      </c>
      <c r="F57" s="151">
        <v>1169.9399999999966</v>
      </c>
      <c r="G57" s="151">
        <f t="shared" si="15"/>
        <v>32.11897258</v>
      </c>
      <c r="H57" s="151">
        <v>479.32000000000033</v>
      </c>
      <c r="I57" s="151">
        <f t="shared" si="16"/>
        <v>39.94399907</v>
      </c>
      <c r="J57" s="151">
        <v>451.48999999999995</v>
      </c>
      <c r="K57" s="151">
        <f t="shared" si="17"/>
        <v>10.67306829</v>
      </c>
      <c r="L57" s="151">
        <v>313.5999999999999</v>
      </c>
      <c r="M57" s="151">
        <f t="shared" si="18"/>
        <v>16.44778249</v>
      </c>
      <c r="N57" s="151">
        <v>200.86999999999972</v>
      </c>
      <c r="O57" s="151">
        <f t="shared" si="19"/>
        <v>8.559716026</v>
      </c>
      <c r="P57" s="151">
        <v>225.18999999999986</v>
      </c>
      <c r="Q57" s="151">
        <f t="shared" si="20"/>
        <v>7.296675523</v>
      </c>
      <c r="R57" s="151">
        <v>6.7</v>
      </c>
      <c r="S57" s="151">
        <f t="shared" si="21"/>
        <v>10.80819487</v>
      </c>
      <c r="T57" s="151">
        <v>4.31</v>
      </c>
      <c r="U57" s="151">
        <f t="shared" si="22"/>
        <v>4.913920876</v>
      </c>
      <c r="V57" s="151">
        <v>128.02</v>
      </c>
      <c r="W57" s="151">
        <f t="shared" si="23"/>
        <v>29.29787624</v>
      </c>
      <c r="X57" s="151">
        <v>32.75000000000001</v>
      </c>
      <c r="Y57" s="151">
        <f t="shared" si="24"/>
        <v>20.63902193</v>
      </c>
      <c r="Z57" s="151">
        <f t="shared" si="25"/>
        <v>3012.75</v>
      </c>
      <c r="AA57" s="151">
        <f t="shared" si="26"/>
        <v>17.54033068</v>
      </c>
    </row>
    <row r="58" ht="12.75" customHeight="1">
      <c r="A58" s="16" t="s">
        <v>245</v>
      </c>
      <c r="B58" s="152"/>
      <c r="C58" s="152"/>
      <c r="D58" s="152"/>
      <c r="E58" s="152">
        <f t="shared" si="14"/>
        <v>0</v>
      </c>
      <c r="F58" s="152">
        <v>66.07</v>
      </c>
      <c r="G58" s="152">
        <f t="shared" si="15"/>
        <v>1.813854145</v>
      </c>
      <c r="H58" s="152">
        <v>10.0</v>
      </c>
      <c r="I58" s="152">
        <f t="shared" si="16"/>
        <v>0.8333472225</v>
      </c>
      <c r="J58" s="152"/>
      <c r="K58" s="152">
        <f t="shared" si="17"/>
        <v>0</v>
      </c>
      <c r="L58" s="152"/>
      <c r="M58" s="152">
        <f t="shared" si="18"/>
        <v>0</v>
      </c>
      <c r="N58" s="152"/>
      <c r="O58" s="152">
        <f t="shared" si="19"/>
        <v>0</v>
      </c>
      <c r="P58" s="152"/>
      <c r="Q58" s="152">
        <f t="shared" si="20"/>
        <v>0</v>
      </c>
      <c r="R58" s="152">
        <v>0.6</v>
      </c>
      <c r="S58" s="152">
        <f t="shared" si="21"/>
        <v>0.9678980481</v>
      </c>
      <c r="T58" s="152"/>
      <c r="U58" s="152">
        <f t="shared" si="22"/>
        <v>0</v>
      </c>
      <c r="V58" s="152">
        <v>3.1500000000000004</v>
      </c>
      <c r="W58" s="152">
        <f t="shared" si="23"/>
        <v>0.720889784</v>
      </c>
      <c r="X58" s="152"/>
      <c r="Y58" s="152">
        <f t="shared" si="24"/>
        <v>0</v>
      </c>
      <c r="Z58" s="152">
        <f t="shared" si="25"/>
        <v>79.82</v>
      </c>
      <c r="AA58" s="152">
        <f t="shared" si="26"/>
        <v>0.4647146942</v>
      </c>
    </row>
    <row r="59" ht="12.75" customHeight="1">
      <c r="A59" s="22" t="s">
        <v>246</v>
      </c>
      <c r="B59" s="150"/>
      <c r="C59" s="150"/>
      <c r="D59" s="150">
        <v>0.06999999999999999</v>
      </c>
      <c r="E59" s="150">
        <f t="shared" si="14"/>
        <v>0.3767491927</v>
      </c>
      <c r="F59" s="150">
        <v>21.919999999999995</v>
      </c>
      <c r="G59" s="150">
        <f t="shared" si="15"/>
        <v>0.6017811845</v>
      </c>
      <c r="H59" s="150">
        <v>7.199999999999999</v>
      </c>
      <c r="I59" s="150">
        <f t="shared" si="16"/>
        <v>0.6000100002</v>
      </c>
      <c r="J59" s="150">
        <v>1.2500000000000002</v>
      </c>
      <c r="K59" s="150">
        <f t="shared" si="17"/>
        <v>0.02954956999</v>
      </c>
      <c r="L59" s="150">
        <v>38.45</v>
      </c>
      <c r="M59" s="150">
        <f t="shared" si="18"/>
        <v>2.016636596</v>
      </c>
      <c r="N59" s="150">
        <v>15.419999999999996</v>
      </c>
      <c r="O59" s="150">
        <f t="shared" si="19"/>
        <v>0.6570957391</v>
      </c>
      <c r="P59" s="150">
        <v>3.55</v>
      </c>
      <c r="Q59" s="150">
        <f t="shared" si="20"/>
        <v>0.11502819</v>
      </c>
      <c r="R59" s="150">
        <v>0.0</v>
      </c>
      <c r="S59" s="150">
        <f t="shared" si="21"/>
        <v>0</v>
      </c>
      <c r="T59" s="150">
        <v>0.0</v>
      </c>
      <c r="U59" s="150">
        <f t="shared" si="22"/>
        <v>0</v>
      </c>
      <c r="V59" s="150">
        <v>11.85</v>
      </c>
      <c r="W59" s="150">
        <f t="shared" si="23"/>
        <v>2.711918711</v>
      </c>
      <c r="X59" s="150">
        <v>0.0</v>
      </c>
      <c r="Y59" s="150">
        <f t="shared" si="24"/>
        <v>0</v>
      </c>
      <c r="Z59" s="150">
        <f t="shared" si="25"/>
        <v>99.71</v>
      </c>
      <c r="AA59" s="150">
        <f t="shared" si="26"/>
        <v>0.5805149356</v>
      </c>
    </row>
    <row r="60" ht="12.75" customHeight="1">
      <c r="A60" s="44" t="s">
        <v>247</v>
      </c>
      <c r="B60" s="151"/>
      <c r="C60" s="151"/>
      <c r="D60" s="151"/>
      <c r="E60" s="151">
        <f t="shared" si="14"/>
        <v>0</v>
      </c>
      <c r="F60" s="151">
        <v>36.059999999999995</v>
      </c>
      <c r="G60" s="151">
        <f t="shared" si="15"/>
        <v>0.9899739741</v>
      </c>
      <c r="H60" s="151">
        <v>55.1</v>
      </c>
      <c r="I60" s="151">
        <f t="shared" si="16"/>
        <v>4.591743196</v>
      </c>
      <c r="J60" s="151">
        <v>331.70000000000005</v>
      </c>
      <c r="K60" s="151">
        <f t="shared" si="17"/>
        <v>7.841273894</v>
      </c>
      <c r="L60" s="151">
        <v>43.5</v>
      </c>
      <c r="M60" s="151">
        <f t="shared" si="18"/>
        <v>2.281500441</v>
      </c>
      <c r="N60" s="151">
        <v>0.01</v>
      </c>
      <c r="O60" s="151">
        <f t="shared" si="19"/>
        <v>0.0004261321265</v>
      </c>
      <c r="P60" s="151">
        <v>0.33</v>
      </c>
      <c r="Q60" s="151">
        <f t="shared" si="20"/>
        <v>0.01069276132</v>
      </c>
      <c r="R60" s="151">
        <v>0.4</v>
      </c>
      <c r="S60" s="151">
        <f t="shared" si="21"/>
        <v>0.6452653654</v>
      </c>
      <c r="T60" s="151">
        <v>12.01</v>
      </c>
      <c r="U60" s="151">
        <f t="shared" si="22"/>
        <v>13.69285144</v>
      </c>
      <c r="V60" s="151">
        <v>14.0</v>
      </c>
      <c r="W60" s="151">
        <f t="shared" si="23"/>
        <v>3.203954595</v>
      </c>
      <c r="X60" s="151"/>
      <c r="Y60" s="151">
        <f t="shared" si="24"/>
        <v>0</v>
      </c>
      <c r="Z60" s="151">
        <f t="shared" si="25"/>
        <v>493.11</v>
      </c>
      <c r="AA60" s="151">
        <f t="shared" si="26"/>
        <v>2.870902817</v>
      </c>
    </row>
    <row r="61" ht="12.75" customHeight="1">
      <c r="A61" s="16" t="s">
        <v>248</v>
      </c>
      <c r="B61" s="152"/>
      <c r="C61" s="152"/>
      <c r="D61" s="152"/>
      <c r="E61" s="152">
        <f t="shared" si="14"/>
        <v>0</v>
      </c>
      <c r="F61" s="152">
        <v>912.9299999999994</v>
      </c>
      <c r="G61" s="152">
        <f t="shared" si="15"/>
        <v>25.0631431</v>
      </c>
      <c r="H61" s="152">
        <v>381.56</v>
      </c>
      <c r="I61" s="152">
        <f t="shared" si="16"/>
        <v>31.79719662</v>
      </c>
      <c r="J61" s="152">
        <v>208.21000000000004</v>
      </c>
      <c r="K61" s="152">
        <f t="shared" si="17"/>
        <v>4.922012775</v>
      </c>
      <c r="L61" s="152">
        <v>85.28999999999999</v>
      </c>
      <c r="M61" s="152">
        <f t="shared" si="18"/>
        <v>4.473314312</v>
      </c>
      <c r="N61" s="152">
        <v>432.40999999999826</v>
      </c>
      <c r="O61" s="152">
        <f t="shared" si="19"/>
        <v>18.42637928</v>
      </c>
      <c r="P61" s="152">
        <v>1575.5199999999966</v>
      </c>
      <c r="Q61" s="152">
        <f t="shared" si="20"/>
        <v>51.05048279</v>
      </c>
      <c r="R61" s="152">
        <v>7.56</v>
      </c>
      <c r="S61" s="152">
        <f t="shared" si="21"/>
        <v>12.19551541</v>
      </c>
      <c r="T61" s="152">
        <v>12.84</v>
      </c>
      <c r="U61" s="152">
        <f t="shared" si="22"/>
        <v>14.63915175</v>
      </c>
      <c r="V61" s="152">
        <v>0.02</v>
      </c>
      <c r="W61" s="152">
        <f t="shared" si="23"/>
        <v>0.004577077993</v>
      </c>
      <c r="X61" s="152"/>
      <c r="Y61" s="152">
        <f t="shared" si="24"/>
        <v>0</v>
      </c>
      <c r="Z61" s="152">
        <f t="shared" si="25"/>
        <v>3616.34</v>
      </c>
      <c r="AA61" s="152">
        <f t="shared" si="26"/>
        <v>21.05445173</v>
      </c>
    </row>
    <row r="62" ht="12.75" customHeight="1">
      <c r="A62" s="22" t="s">
        <v>249</v>
      </c>
      <c r="B62" s="150"/>
      <c r="C62" s="150"/>
      <c r="D62" s="150"/>
      <c r="E62" s="150">
        <f t="shared" si="14"/>
        <v>0</v>
      </c>
      <c r="F62" s="150"/>
      <c r="G62" s="150">
        <f t="shared" si="15"/>
        <v>0</v>
      </c>
      <c r="H62" s="150">
        <v>3.5</v>
      </c>
      <c r="I62" s="150">
        <f t="shared" si="16"/>
        <v>0.2916715279</v>
      </c>
      <c r="J62" s="150">
        <v>21.599999999999998</v>
      </c>
      <c r="K62" s="150">
        <f t="shared" si="17"/>
        <v>0.5106165695</v>
      </c>
      <c r="L62" s="150">
        <v>2.0</v>
      </c>
      <c r="M62" s="150">
        <f t="shared" si="18"/>
        <v>0.104896572</v>
      </c>
      <c r="N62" s="150">
        <v>11.35</v>
      </c>
      <c r="O62" s="150">
        <f t="shared" si="19"/>
        <v>0.4836599636</v>
      </c>
      <c r="P62" s="150">
        <v>14.7</v>
      </c>
      <c r="Q62" s="150">
        <f t="shared" si="20"/>
        <v>0.4763139136</v>
      </c>
      <c r="R62" s="150"/>
      <c r="S62" s="150">
        <f t="shared" si="21"/>
        <v>0</v>
      </c>
      <c r="T62" s="150"/>
      <c r="U62" s="150">
        <f t="shared" si="22"/>
        <v>0</v>
      </c>
      <c r="V62" s="150"/>
      <c r="W62" s="150">
        <f t="shared" si="23"/>
        <v>0</v>
      </c>
      <c r="X62" s="150"/>
      <c r="Y62" s="150">
        <f t="shared" si="24"/>
        <v>0</v>
      </c>
      <c r="Z62" s="150">
        <f t="shared" si="25"/>
        <v>53.15</v>
      </c>
      <c r="AA62" s="150">
        <f t="shared" si="26"/>
        <v>0.3094410673</v>
      </c>
    </row>
    <row r="63" ht="12.75" customHeight="1">
      <c r="A63" s="22" t="s">
        <v>250</v>
      </c>
      <c r="B63" s="150"/>
      <c r="C63" s="150"/>
      <c r="D63" s="150"/>
      <c r="E63" s="150">
        <f t="shared" si="14"/>
        <v>0</v>
      </c>
      <c r="F63" s="150"/>
      <c r="G63" s="150">
        <f t="shared" si="15"/>
        <v>0</v>
      </c>
      <c r="H63" s="150"/>
      <c r="I63" s="150">
        <f t="shared" si="16"/>
        <v>0</v>
      </c>
      <c r="J63" s="150">
        <v>1.1</v>
      </c>
      <c r="K63" s="150">
        <f t="shared" si="17"/>
        <v>0.0260036216</v>
      </c>
      <c r="L63" s="150"/>
      <c r="M63" s="150">
        <f t="shared" si="18"/>
        <v>0</v>
      </c>
      <c r="N63" s="150">
        <v>0.25</v>
      </c>
      <c r="O63" s="150">
        <f t="shared" si="19"/>
        <v>0.01065330316</v>
      </c>
      <c r="P63" s="150">
        <v>2.95</v>
      </c>
      <c r="Q63" s="150">
        <f t="shared" si="20"/>
        <v>0.09558680578</v>
      </c>
      <c r="R63" s="150"/>
      <c r="S63" s="150">
        <f t="shared" si="21"/>
        <v>0</v>
      </c>
      <c r="T63" s="150"/>
      <c r="U63" s="150">
        <f t="shared" si="22"/>
        <v>0</v>
      </c>
      <c r="V63" s="150"/>
      <c r="W63" s="150">
        <f t="shared" si="23"/>
        <v>0</v>
      </c>
      <c r="X63" s="150"/>
      <c r="Y63" s="150">
        <f t="shared" si="24"/>
        <v>0</v>
      </c>
      <c r="Z63" s="150">
        <f t="shared" si="25"/>
        <v>4.3</v>
      </c>
      <c r="AA63" s="150">
        <f t="shared" si="26"/>
        <v>0.02503474298</v>
      </c>
    </row>
    <row r="64" ht="12.75" customHeight="1">
      <c r="A64" s="44" t="s">
        <v>251</v>
      </c>
      <c r="B64" s="151"/>
      <c r="C64" s="151"/>
      <c r="D64" s="151"/>
      <c r="E64" s="151">
        <f t="shared" si="14"/>
        <v>0</v>
      </c>
      <c r="F64" s="151"/>
      <c r="G64" s="151">
        <f t="shared" si="15"/>
        <v>0</v>
      </c>
      <c r="H64" s="151">
        <v>0.0</v>
      </c>
      <c r="I64" s="151">
        <f t="shared" si="16"/>
        <v>0</v>
      </c>
      <c r="J64" s="151">
        <v>179.15000000000003</v>
      </c>
      <c r="K64" s="151">
        <f t="shared" si="17"/>
        <v>4.235044372</v>
      </c>
      <c r="L64" s="151"/>
      <c r="M64" s="151">
        <f t="shared" si="18"/>
        <v>0</v>
      </c>
      <c r="N64" s="151">
        <v>0.4</v>
      </c>
      <c r="O64" s="151">
        <f t="shared" si="19"/>
        <v>0.01704528506</v>
      </c>
      <c r="P64" s="151">
        <v>16.3</v>
      </c>
      <c r="Q64" s="151">
        <f t="shared" si="20"/>
        <v>0.5281576048</v>
      </c>
      <c r="R64" s="151">
        <v>0.0</v>
      </c>
      <c r="S64" s="151">
        <f t="shared" si="21"/>
        <v>0</v>
      </c>
      <c r="T64" s="151">
        <v>0.0</v>
      </c>
      <c r="U64" s="151">
        <f t="shared" si="22"/>
        <v>0</v>
      </c>
      <c r="V64" s="151">
        <v>0.0</v>
      </c>
      <c r="W64" s="151">
        <f t="shared" si="23"/>
        <v>0</v>
      </c>
      <c r="X64" s="151">
        <v>0.0</v>
      </c>
      <c r="Y64" s="151">
        <f t="shared" si="24"/>
        <v>0</v>
      </c>
      <c r="Z64" s="151">
        <f t="shared" si="25"/>
        <v>195.85</v>
      </c>
      <c r="AA64" s="151">
        <f t="shared" si="26"/>
        <v>1.140245212</v>
      </c>
    </row>
    <row r="65" ht="12.75" customHeight="1">
      <c r="A65" s="16" t="s">
        <v>252</v>
      </c>
      <c r="B65" s="152"/>
      <c r="C65" s="152"/>
      <c r="D65" s="152"/>
      <c r="E65" s="152">
        <f t="shared" si="14"/>
        <v>0</v>
      </c>
      <c r="F65" s="152"/>
      <c r="G65" s="152">
        <f t="shared" si="15"/>
        <v>0</v>
      </c>
      <c r="H65" s="152">
        <v>0.1</v>
      </c>
      <c r="I65" s="152">
        <f t="shared" si="16"/>
        <v>0.008333472225</v>
      </c>
      <c r="J65" s="152"/>
      <c r="K65" s="152">
        <f t="shared" si="17"/>
        <v>0</v>
      </c>
      <c r="L65" s="152"/>
      <c r="M65" s="152">
        <f t="shared" si="18"/>
        <v>0</v>
      </c>
      <c r="N65" s="152">
        <v>2.0399999999999996</v>
      </c>
      <c r="O65" s="152">
        <f t="shared" si="19"/>
        <v>0.08693095381</v>
      </c>
      <c r="P65" s="152">
        <v>1.85</v>
      </c>
      <c r="Q65" s="152">
        <f t="shared" si="20"/>
        <v>0.05994426803</v>
      </c>
      <c r="R65" s="152"/>
      <c r="S65" s="152">
        <f t="shared" si="21"/>
        <v>0</v>
      </c>
      <c r="T65" s="152"/>
      <c r="U65" s="152">
        <f t="shared" si="22"/>
        <v>0</v>
      </c>
      <c r="V65" s="152"/>
      <c r="W65" s="152">
        <f t="shared" si="23"/>
        <v>0</v>
      </c>
      <c r="X65" s="152"/>
      <c r="Y65" s="152">
        <f t="shared" si="24"/>
        <v>0</v>
      </c>
      <c r="Z65" s="152">
        <f t="shared" si="25"/>
        <v>3.99</v>
      </c>
      <c r="AA65" s="152">
        <f t="shared" si="26"/>
        <v>0.02322991268</v>
      </c>
    </row>
    <row r="66" ht="12.75" customHeight="1">
      <c r="A66" s="22" t="s">
        <v>253</v>
      </c>
      <c r="B66" s="150"/>
      <c r="C66" s="150"/>
      <c r="D66" s="150"/>
      <c r="E66" s="150">
        <f t="shared" si="14"/>
        <v>0</v>
      </c>
      <c r="F66" s="150">
        <v>0.1</v>
      </c>
      <c r="G66" s="150">
        <f t="shared" si="15"/>
        <v>0.002745352119</v>
      </c>
      <c r="H66" s="150">
        <v>0.1</v>
      </c>
      <c r="I66" s="150">
        <f t="shared" si="16"/>
        <v>0.008333472225</v>
      </c>
      <c r="J66" s="150">
        <v>0.75</v>
      </c>
      <c r="K66" s="150">
        <f t="shared" si="17"/>
        <v>0.017729742</v>
      </c>
      <c r="L66" s="150">
        <v>52.74999999999999</v>
      </c>
      <c r="M66" s="150">
        <f t="shared" si="18"/>
        <v>2.766647086</v>
      </c>
      <c r="N66" s="150">
        <v>41.33999999999999</v>
      </c>
      <c r="O66" s="150">
        <f t="shared" si="19"/>
        <v>1.761630211</v>
      </c>
      <c r="P66" s="150">
        <v>332.84</v>
      </c>
      <c r="Q66" s="150">
        <f t="shared" si="20"/>
        <v>10.78478388</v>
      </c>
      <c r="R66" s="150"/>
      <c r="S66" s="150">
        <f t="shared" si="21"/>
        <v>0</v>
      </c>
      <c r="T66" s="150">
        <v>9.219999999999999</v>
      </c>
      <c r="U66" s="150">
        <f t="shared" si="22"/>
        <v>10.51191426</v>
      </c>
      <c r="V66" s="150">
        <v>0.02</v>
      </c>
      <c r="W66" s="150">
        <f t="shared" si="23"/>
        <v>0.004577077993</v>
      </c>
      <c r="X66" s="150"/>
      <c r="Y66" s="150">
        <f t="shared" si="24"/>
        <v>0</v>
      </c>
      <c r="Z66" s="150">
        <f t="shared" si="25"/>
        <v>437.12</v>
      </c>
      <c r="AA66" s="150">
        <f t="shared" si="26"/>
        <v>2.544927175</v>
      </c>
    </row>
    <row r="67" ht="12.75" customHeight="1">
      <c r="A67" s="44" t="s">
        <v>254</v>
      </c>
      <c r="B67" s="151"/>
      <c r="C67" s="151"/>
      <c r="D67" s="151"/>
      <c r="E67" s="151">
        <f t="shared" si="14"/>
        <v>0</v>
      </c>
      <c r="F67" s="151">
        <v>10.35</v>
      </c>
      <c r="G67" s="151">
        <f t="shared" si="15"/>
        <v>0.2841439443</v>
      </c>
      <c r="H67" s="151">
        <v>5.8</v>
      </c>
      <c r="I67" s="151">
        <f t="shared" si="16"/>
        <v>0.483341389</v>
      </c>
      <c r="J67" s="151"/>
      <c r="K67" s="151">
        <f t="shared" si="17"/>
        <v>0</v>
      </c>
      <c r="L67" s="151">
        <v>123.13000000000001</v>
      </c>
      <c r="M67" s="151">
        <f t="shared" si="18"/>
        <v>6.457957454</v>
      </c>
      <c r="N67" s="151">
        <v>9.379999999999999</v>
      </c>
      <c r="O67" s="151">
        <f t="shared" si="19"/>
        <v>0.3997119347</v>
      </c>
      <c r="P67" s="151">
        <v>121.03</v>
      </c>
      <c r="Q67" s="151">
        <f t="shared" si="20"/>
        <v>3.921651222</v>
      </c>
      <c r="R67" s="151">
        <v>0.0</v>
      </c>
      <c r="S67" s="151">
        <f t="shared" si="21"/>
        <v>0</v>
      </c>
      <c r="T67" s="151">
        <v>0.0</v>
      </c>
      <c r="U67" s="151">
        <f t="shared" si="22"/>
        <v>0</v>
      </c>
      <c r="V67" s="151">
        <v>0.06</v>
      </c>
      <c r="W67" s="151">
        <f t="shared" si="23"/>
        <v>0.01373123398</v>
      </c>
      <c r="X67" s="151">
        <v>0.0</v>
      </c>
      <c r="Y67" s="151">
        <f t="shared" si="24"/>
        <v>0</v>
      </c>
      <c r="Z67" s="151">
        <f t="shared" si="25"/>
        <v>269.75</v>
      </c>
      <c r="AA67" s="151">
        <f t="shared" si="26"/>
        <v>1.57049347</v>
      </c>
    </row>
    <row r="68" ht="12.75" customHeight="1">
      <c r="A68" s="153" t="s">
        <v>255</v>
      </c>
      <c r="B68" s="154"/>
      <c r="C68" s="154"/>
      <c r="D68" s="154">
        <v>11.19</v>
      </c>
      <c r="E68" s="154">
        <f t="shared" si="14"/>
        <v>60.22604952</v>
      </c>
      <c r="F68" s="154">
        <v>88.22000000000001</v>
      </c>
      <c r="G68" s="154">
        <f t="shared" si="15"/>
        <v>2.421949639</v>
      </c>
      <c r="H68" s="154">
        <v>0.0</v>
      </c>
      <c r="I68" s="154">
        <f t="shared" si="16"/>
        <v>0</v>
      </c>
      <c r="J68" s="154"/>
      <c r="K68" s="154">
        <f t="shared" si="17"/>
        <v>0</v>
      </c>
      <c r="L68" s="154">
        <v>20.11</v>
      </c>
      <c r="M68" s="154">
        <f t="shared" si="18"/>
        <v>1.054735031</v>
      </c>
      <c r="N68" s="154">
        <v>1253.6799999999962</v>
      </c>
      <c r="O68" s="154">
        <f t="shared" si="19"/>
        <v>53.42333244</v>
      </c>
      <c r="P68" s="154">
        <v>406.2699999999994</v>
      </c>
      <c r="Q68" s="154">
        <f t="shared" si="20"/>
        <v>13.16408528</v>
      </c>
      <c r="R68" s="154">
        <v>2.01</v>
      </c>
      <c r="S68" s="154">
        <f t="shared" si="21"/>
        <v>3.242458461</v>
      </c>
      <c r="T68" s="154">
        <v>8.11</v>
      </c>
      <c r="U68" s="154">
        <f t="shared" si="22"/>
        <v>9.246380116</v>
      </c>
      <c r="V68" s="154">
        <v>54.349999999999994</v>
      </c>
      <c r="W68" s="154">
        <f t="shared" si="23"/>
        <v>12.43820945</v>
      </c>
      <c r="X68" s="154">
        <v>113.55</v>
      </c>
      <c r="Y68" s="154">
        <f t="shared" si="24"/>
        <v>71.55911268</v>
      </c>
      <c r="Z68" s="154">
        <f t="shared" si="25"/>
        <v>1957.49</v>
      </c>
      <c r="AA68" s="154">
        <f t="shared" si="26"/>
        <v>11.39657187</v>
      </c>
    </row>
    <row r="69" ht="12.75" customHeight="1">
      <c r="A69" s="27" t="s">
        <v>140</v>
      </c>
      <c r="B69" s="155">
        <f t="shared" ref="B69:AA69" si="27">SUM(B29:B68)</f>
        <v>0</v>
      </c>
      <c r="C69" s="155">
        <f t="shared" si="27"/>
        <v>0</v>
      </c>
      <c r="D69" s="155">
        <f t="shared" si="27"/>
        <v>18.58</v>
      </c>
      <c r="E69" s="155">
        <f t="shared" si="27"/>
        <v>100</v>
      </c>
      <c r="F69" s="155">
        <f t="shared" si="27"/>
        <v>3642.52</v>
      </c>
      <c r="G69" s="155">
        <f t="shared" si="27"/>
        <v>100</v>
      </c>
      <c r="H69" s="155">
        <f t="shared" si="27"/>
        <v>1199.98</v>
      </c>
      <c r="I69" s="155">
        <f t="shared" si="27"/>
        <v>100</v>
      </c>
      <c r="J69" s="155">
        <f t="shared" si="27"/>
        <v>4230.18</v>
      </c>
      <c r="K69" s="155">
        <f t="shared" si="27"/>
        <v>100</v>
      </c>
      <c r="L69" s="155">
        <f t="shared" si="27"/>
        <v>1906.64</v>
      </c>
      <c r="M69" s="155">
        <f t="shared" si="27"/>
        <v>100</v>
      </c>
      <c r="N69" s="155">
        <f t="shared" si="27"/>
        <v>2346.69</v>
      </c>
      <c r="O69" s="155">
        <f t="shared" si="27"/>
        <v>100</v>
      </c>
      <c r="P69" s="155">
        <f t="shared" si="27"/>
        <v>3086.2</v>
      </c>
      <c r="Q69" s="155">
        <f t="shared" si="27"/>
        <v>100</v>
      </c>
      <c r="R69" s="155">
        <f t="shared" si="27"/>
        <v>61.99</v>
      </c>
      <c r="S69" s="155">
        <f t="shared" si="27"/>
        <v>100</v>
      </c>
      <c r="T69" s="155">
        <f t="shared" si="27"/>
        <v>87.71</v>
      </c>
      <c r="U69" s="155">
        <f t="shared" si="27"/>
        <v>100</v>
      </c>
      <c r="V69" s="155">
        <f t="shared" si="27"/>
        <v>436.96</v>
      </c>
      <c r="W69" s="155">
        <f t="shared" si="27"/>
        <v>100</v>
      </c>
      <c r="X69" s="155">
        <f t="shared" si="27"/>
        <v>158.68</v>
      </c>
      <c r="Y69" s="155">
        <f t="shared" si="27"/>
        <v>100</v>
      </c>
      <c r="Z69" s="155">
        <f t="shared" si="27"/>
        <v>17176.13</v>
      </c>
      <c r="AA69" s="155">
        <f t="shared" si="27"/>
        <v>100</v>
      </c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8:Q28"/>
    <mergeCell ref="R28:S28"/>
    <mergeCell ref="T28:U28"/>
    <mergeCell ref="V28:W28"/>
    <mergeCell ref="Z28:Z29"/>
    <mergeCell ref="AA28:AA29"/>
    <mergeCell ref="F8:G8"/>
    <mergeCell ref="H8:I8"/>
    <mergeCell ref="A27:A29"/>
    <mergeCell ref="B27:Y27"/>
    <mergeCell ref="B28:C28"/>
    <mergeCell ref="D28:E28"/>
    <mergeCell ref="F28:G28"/>
    <mergeCell ref="X28:Y28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7:AA27"/>
    <mergeCell ref="H28:I28"/>
    <mergeCell ref="J28:K28"/>
    <mergeCell ref="L28:M28"/>
    <mergeCell ref="N28:O28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5.88"/>
    <col customWidth="1" min="3" max="3" width="6.38"/>
    <col customWidth="1" min="4" max="4" width="5.88"/>
    <col customWidth="1" min="5" max="5" width="6.38"/>
    <col customWidth="1" min="6" max="6" width="7.63"/>
    <col customWidth="1" min="7" max="7" width="6.38"/>
    <col customWidth="1" min="8" max="8" width="5.88"/>
    <col customWidth="1" min="9" max="9" width="6.38"/>
    <col customWidth="1" min="10" max="10" width="8.75"/>
    <col customWidth="1" min="11" max="11" width="6.38"/>
    <col customWidth="1" min="12" max="12" width="7.38"/>
    <col customWidth="1" min="13" max="13" width="6.38"/>
    <col customWidth="1" min="14" max="14" width="8.75"/>
    <col customWidth="1" min="15" max="15" width="6.38"/>
    <col customWidth="1" min="16" max="16" width="7.25"/>
    <col customWidth="1" min="17" max="17" width="6.38"/>
    <col customWidth="1" min="18" max="18" width="5.88"/>
    <col customWidth="1" min="19" max="19" width="6.38"/>
    <col customWidth="1" min="20" max="20" width="7.63"/>
    <col customWidth="1" min="21" max="21" width="6.38"/>
    <col customWidth="1" min="22" max="22" width="5.88"/>
    <col customWidth="1" min="23" max="23" width="6.38"/>
    <col customWidth="1" min="24" max="24" width="5.88"/>
    <col customWidth="1" min="25" max="25" width="6.38"/>
    <col customWidth="1" min="26" max="26" width="8.38"/>
    <col customWidth="1" min="27" max="27" width="6.38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271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>
        <v>0.0</v>
      </c>
      <c r="C10" s="173">
        <v>0.0</v>
      </c>
      <c r="D10" s="16">
        <v>0.0</v>
      </c>
      <c r="E10" s="173">
        <f t="shared" ref="E10:E19" si="1">((D10/D$19*100))</f>
        <v>0</v>
      </c>
      <c r="F10" s="152">
        <f>SUM(F30:F38)</f>
        <v>49.9</v>
      </c>
      <c r="G10" s="173">
        <f t="shared" ref="G10:G19" si="2">((F10/F$19*100))</f>
        <v>2.148750366</v>
      </c>
      <c r="H10" s="152">
        <f>SUM(H30:H38)</f>
        <v>180.8</v>
      </c>
      <c r="I10" s="173">
        <f t="shared" ref="I10:I19" si="3">((H10/H$19*100))</f>
        <v>21.66774526</v>
      </c>
      <c r="J10" s="16">
        <v>177.0</v>
      </c>
      <c r="K10" s="173">
        <f t="shared" ref="K10:K19" si="4">((J10/J$19*100))</f>
        <v>0.5997796064</v>
      </c>
      <c r="L10" s="152">
        <f>SUM(L30:L38)</f>
        <v>539.75</v>
      </c>
      <c r="M10" s="173">
        <f t="shared" ref="M10:M19" si="5">((L10/L$19*100))</f>
        <v>11.20426956</v>
      </c>
      <c r="N10" s="136">
        <v>872.42</v>
      </c>
      <c r="O10" s="173">
        <f t="shared" ref="O10:O19" si="6">((N10/N$19*100))</f>
        <v>1.659012009</v>
      </c>
      <c r="P10" s="152">
        <f>SUM(P30:P38)</f>
        <v>526.57</v>
      </c>
      <c r="Q10" s="173">
        <f t="shared" ref="Q10:Q19" si="7">((P10/P$19*100))</f>
        <v>7.245565175</v>
      </c>
      <c r="R10" s="152">
        <f>SUM(R30:R38)</f>
        <v>196.94</v>
      </c>
      <c r="S10" s="173">
        <f t="shared" ref="S10:S19" si="8">((R10/R$19*100))</f>
        <v>18.30110305</v>
      </c>
      <c r="T10" s="152">
        <f>SUM(T30:T38)</f>
        <v>1870.7</v>
      </c>
      <c r="U10" s="173">
        <f t="shared" ref="U10:U19" si="9">((T10/T$19*100))</f>
        <v>71.20562733</v>
      </c>
      <c r="V10" s="152">
        <f>SUM(V30:V38)</f>
        <v>0</v>
      </c>
      <c r="W10" s="173">
        <f t="shared" ref="W10:W19" si="10">((V10/V$19*100))</f>
        <v>0</v>
      </c>
      <c r="X10" s="152">
        <f>SUM(X30:X38)</f>
        <v>0</v>
      </c>
      <c r="Y10" s="173">
        <f t="shared" ref="Y10:Y19" si="11">((X10/X$19*100))</f>
        <v>0</v>
      </c>
      <c r="Z10" s="136">
        <f t="shared" ref="Z10:Z18" si="12">SUM(B10+D10+F10+H10+J10+L10+N10+P10+T10+V10+X10+R10)</f>
        <v>4414.08</v>
      </c>
      <c r="AA10" s="173">
        <f t="shared" ref="AA10:AA19" si="13">((Z10/Z$19*100))</f>
        <v>4.340915177</v>
      </c>
    </row>
    <row r="11" ht="24.75" customHeight="1">
      <c r="A11" s="22" t="s">
        <v>262</v>
      </c>
      <c r="B11" s="22">
        <v>0.0</v>
      </c>
      <c r="C11" s="174">
        <v>0.0</v>
      </c>
      <c r="D11" s="22">
        <v>2.05</v>
      </c>
      <c r="E11" s="174">
        <f t="shared" si="1"/>
        <v>1.429567643</v>
      </c>
      <c r="F11" s="150">
        <f>SUM(F39:F46)</f>
        <v>6.2</v>
      </c>
      <c r="G11" s="174">
        <f t="shared" si="2"/>
        <v>0.2669790034</v>
      </c>
      <c r="H11" s="150">
        <f>SUM(H39:H46)</f>
        <v>31.5</v>
      </c>
      <c r="I11" s="174">
        <f t="shared" si="3"/>
        <v>3.775077299</v>
      </c>
      <c r="J11" s="22">
        <v>764.52</v>
      </c>
      <c r="K11" s="174">
        <f t="shared" si="4"/>
        <v>2.590641269</v>
      </c>
      <c r="L11" s="150">
        <f>SUM(L39:L46)</f>
        <v>433.45</v>
      </c>
      <c r="M11" s="174">
        <f t="shared" si="5"/>
        <v>8.997666772</v>
      </c>
      <c r="N11" s="139">
        <v>1997.42</v>
      </c>
      <c r="O11" s="174">
        <f t="shared" si="6"/>
        <v>3.798335397</v>
      </c>
      <c r="P11" s="150">
        <f>SUM(P39:P46)</f>
        <v>395.27</v>
      </c>
      <c r="Q11" s="174">
        <f t="shared" si="7"/>
        <v>5.438886657</v>
      </c>
      <c r="R11" s="150">
        <f>SUM(R39:R46)</f>
        <v>1.5</v>
      </c>
      <c r="S11" s="174">
        <f t="shared" si="8"/>
        <v>0.1393909545</v>
      </c>
      <c r="T11" s="150">
        <f>SUM(T39:T46)</f>
        <v>0.8</v>
      </c>
      <c r="U11" s="174">
        <f t="shared" si="9"/>
        <v>0.03045090173</v>
      </c>
      <c r="V11" s="150">
        <f>SUM(V39:V46)</f>
        <v>145.71</v>
      </c>
      <c r="W11" s="174">
        <f t="shared" si="10"/>
        <v>53.4656735</v>
      </c>
      <c r="X11" s="150">
        <f>SUM(X39:X46)</f>
        <v>28.43</v>
      </c>
      <c r="Y11" s="174">
        <f t="shared" si="11"/>
        <v>12.51595862</v>
      </c>
      <c r="Z11" s="139">
        <f t="shared" si="12"/>
        <v>3806.85</v>
      </c>
      <c r="AA11" s="174">
        <f t="shared" si="13"/>
        <v>3.743750213</v>
      </c>
    </row>
    <row r="12" ht="24.75" customHeight="1">
      <c r="A12" s="22" t="s">
        <v>263</v>
      </c>
      <c r="B12" s="22">
        <v>0.0</v>
      </c>
      <c r="C12" s="174">
        <v>0.0</v>
      </c>
      <c r="D12" s="22">
        <v>0.0</v>
      </c>
      <c r="E12" s="174">
        <f t="shared" si="1"/>
        <v>0</v>
      </c>
      <c r="F12" s="150">
        <f>SUM(F47:F52)</f>
        <v>73.25</v>
      </c>
      <c r="G12" s="174">
        <f t="shared" si="2"/>
        <v>3.154227742</v>
      </c>
      <c r="H12" s="150">
        <f>SUM(H47:H52)</f>
        <v>23.6</v>
      </c>
      <c r="I12" s="174">
        <f t="shared" si="3"/>
        <v>2.828311881</v>
      </c>
      <c r="J12" s="22">
        <v>25482.75</v>
      </c>
      <c r="K12" s="174">
        <f t="shared" si="4"/>
        <v>86.35047325</v>
      </c>
      <c r="L12" s="150">
        <f>SUM(L47:L52)</f>
        <v>250.04</v>
      </c>
      <c r="M12" s="174">
        <f t="shared" si="5"/>
        <v>5.190394739</v>
      </c>
      <c r="N12" s="139">
        <v>157.33</v>
      </c>
      <c r="O12" s="174">
        <f t="shared" si="6"/>
        <v>0.2991819988</v>
      </c>
      <c r="P12" s="150">
        <f>SUM(P47:P52)</f>
        <v>53.52</v>
      </c>
      <c r="Q12" s="174">
        <f t="shared" si="7"/>
        <v>0.7364313352</v>
      </c>
      <c r="R12" s="150">
        <f>SUM(R47:R52)</f>
        <v>0.5</v>
      </c>
      <c r="S12" s="174">
        <f t="shared" si="8"/>
        <v>0.04646365149</v>
      </c>
      <c r="T12" s="150">
        <f>SUM(T47:T52)</f>
        <v>18</v>
      </c>
      <c r="U12" s="174">
        <f t="shared" si="9"/>
        <v>0.6851452889</v>
      </c>
      <c r="V12" s="150">
        <f>SUM(V47:V52)</f>
        <v>0.25</v>
      </c>
      <c r="W12" s="174">
        <f t="shared" si="10"/>
        <v>0.09173302022</v>
      </c>
      <c r="X12" s="150">
        <f>SUM(X47:X52)</f>
        <v>3.04</v>
      </c>
      <c r="Y12" s="174">
        <f t="shared" si="11"/>
        <v>1.338322694</v>
      </c>
      <c r="Z12" s="139">
        <f t="shared" si="12"/>
        <v>26062.28</v>
      </c>
      <c r="AA12" s="174">
        <f t="shared" si="13"/>
        <v>25.63028917</v>
      </c>
    </row>
    <row r="13" ht="24.75" customHeight="1">
      <c r="A13" s="22" t="s">
        <v>264</v>
      </c>
      <c r="B13" s="22">
        <v>0.0</v>
      </c>
      <c r="C13" s="174">
        <v>0.0</v>
      </c>
      <c r="D13" s="22">
        <v>0.02</v>
      </c>
      <c r="E13" s="174">
        <f t="shared" si="1"/>
        <v>0.01394700139</v>
      </c>
      <c r="F13" s="150">
        <f>SUM(F53:F54)</f>
        <v>124.49</v>
      </c>
      <c r="G13" s="174">
        <f t="shared" si="2"/>
        <v>5.360680021</v>
      </c>
      <c r="H13" s="150">
        <f>SUM(H53:H54)</f>
        <v>6.73</v>
      </c>
      <c r="I13" s="174">
        <f t="shared" si="3"/>
        <v>0.8065482611</v>
      </c>
      <c r="J13" s="22">
        <v>20.26</v>
      </c>
      <c r="K13" s="174">
        <f t="shared" si="4"/>
        <v>0.06865273913</v>
      </c>
      <c r="L13" s="150">
        <f>SUM(L53:L54)</f>
        <v>94.42</v>
      </c>
      <c r="M13" s="174">
        <f t="shared" si="5"/>
        <v>1.959994686</v>
      </c>
      <c r="N13" s="139">
        <v>19.54</v>
      </c>
      <c r="O13" s="174">
        <f t="shared" si="6"/>
        <v>0.03715767023</v>
      </c>
      <c r="P13" s="150">
        <f>SUM(P53:P54)</f>
        <v>73.52</v>
      </c>
      <c r="Q13" s="174">
        <f t="shared" si="7"/>
        <v>1.011629891</v>
      </c>
      <c r="R13" s="150">
        <f>SUM(R53:R54)</f>
        <v>17.3</v>
      </c>
      <c r="S13" s="174">
        <f t="shared" si="8"/>
        <v>1.607642341</v>
      </c>
      <c r="T13" s="150">
        <f>SUM(T53:T54)</f>
        <v>1.1</v>
      </c>
      <c r="U13" s="174">
        <f t="shared" si="9"/>
        <v>0.04186998988</v>
      </c>
      <c r="V13" s="150">
        <f>SUM(V53:V54)</f>
        <v>0</v>
      </c>
      <c r="W13" s="174">
        <f t="shared" si="10"/>
        <v>0</v>
      </c>
      <c r="X13" s="150">
        <f>SUM(X53:X54)</f>
        <v>0</v>
      </c>
      <c r="Y13" s="174">
        <f t="shared" si="11"/>
        <v>0</v>
      </c>
      <c r="Z13" s="139">
        <f t="shared" si="12"/>
        <v>357.38</v>
      </c>
      <c r="AA13" s="174">
        <f t="shared" si="13"/>
        <v>0.3514563093</v>
      </c>
    </row>
    <row r="14" ht="24.75" customHeight="1">
      <c r="A14" s="22" t="s">
        <v>265</v>
      </c>
      <c r="B14" s="22">
        <v>0.0</v>
      </c>
      <c r="C14" s="174">
        <v>0.0</v>
      </c>
      <c r="D14" s="22">
        <v>0.0</v>
      </c>
      <c r="E14" s="174">
        <f t="shared" si="1"/>
        <v>0</v>
      </c>
      <c r="F14" s="150">
        <f>SUM(F55:F57)</f>
        <v>349.55</v>
      </c>
      <c r="G14" s="174">
        <f t="shared" si="2"/>
        <v>15.05201784</v>
      </c>
      <c r="H14" s="150">
        <f>SUM(H55:H57)</f>
        <v>348.41</v>
      </c>
      <c r="I14" s="174">
        <f t="shared" si="3"/>
        <v>41.7547518</v>
      </c>
      <c r="J14" s="22">
        <v>728.65</v>
      </c>
      <c r="K14" s="174">
        <f t="shared" si="4"/>
        <v>2.469092713</v>
      </c>
      <c r="L14" s="150">
        <f>SUM(L55:L57)</f>
        <v>1307.68</v>
      </c>
      <c r="M14" s="174">
        <f t="shared" si="5"/>
        <v>27.14515834</v>
      </c>
      <c r="N14" s="139">
        <v>5193.88</v>
      </c>
      <c r="O14" s="174">
        <f t="shared" si="6"/>
        <v>9.876790186</v>
      </c>
      <c r="P14" s="150">
        <f>SUM(P55:P57)</f>
        <v>637.6</v>
      </c>
      <c r="Q14" s="174">
        <f t="shared" si="7"/>
        <v>8.773329958</v>
      </c>
      <c r="R14" s="150">
        <f>SUM(R55:R57)</f>
        <v>64.2</v>
      </c>
      <c r="S14" s="174">
        <f t="shared" si="8"/>
        <v>5.965932851</v>
      </c>
      <c r="T14" s="150">
        <f>SUM(T55:T57)</f>
        <v>25.57</v>
      </c>
      <c r="U14" s="174">
        <f t="shared" si="9"/>
        <v>0.9732869465</v>
      </c>
      <c r="V14" s="150">
        <f>SUM(V55:V57)</f>
        <v>106.75</v>
      </c>
      <c r="W14" s="174">
        <f t="shared" si="10"/>
        <v>39.16999963</v>
      </c>
      <c r="X14" s="150">
        <f>SUM(X55:X57)</f>
        <v>1.15</v>
      </c>
      <c r="Y14" s="174">
        <f t="shared" si="11"/>
        <v>0.5062733876</v>
      </c>
      <c r="Z14" s="139">
        <f t="shared" si="12"/>
        <v>8763.44</v>
      </c>
      <c r="AA14" s="174">
        <f t="shared" si="13"/>
        <v>8.618183109</v>
      </c>
    </row>
    <row r="15" ht="24.75" customHeight="1">
      <c r="A15" s="22" t="s">
        <v>73</v>
      </c>
      <c r="B15" s="22">
        <v>0.0</v>
      </c>
      <c r="C15" s="174">
        <v>0.0</v>
      </c>
      <c r="D15" s="22">
        <v>0.0</v>
      </c>
      <c r="E15" s="174">
        <f t="shared" si="1"/>
        <v>0</v>
      </c>
      <c r="F15" s="150">
        <f>SUM(F58:F60)</f>
        <v>11.19</v>
      </c>
      <c r="G15" s="174">
        <f t="shared" si="2"/>
        <v>0.48185404</v>
      </c>
      <c r="H15" s="150">
        <f>SUM(H58:H60)</f>
        <v>75.15</v>
      </c>
      <c r="I15" s="174">
        <f t="shared" si="3"/>
        <v>9.006255842</v>
      </c>
      <c r="J15" s="22">
        <v>1205.47</v>
      </c>
      <c r="K15" s="174">
        <f t="shared" si="4"/>
        <v>4.084837978</v>
      </c>
      <c r="L15" s="150">
        <f>SUM(L58:L60)</f>
        <v>369.16</v>
      </c>
      <c r="M15" s="174">
        <f t="shared" si="5"/>
        <v>7.663118388</v>
      </c>
      <c r="N15" s="139">
        <v>645.45</v>
      </c>
      <c r="O15" s="174">
        <f t="shared" si="6"/>
        <v>1.227401139</v>
      </c>
      <c r="P15" s="150">
        <f>SUM(P58:P60)</f>
        <v>30.59</v>
      </c>
      <c r="Q15" s="174">
        <f t="shared" si="7"/>
        <v>0.420916191</v>
      </c>
      <c r="R15" s="150">
        <f>SUM(R58:R60)</f>
        <v>6.43</v>
      </c>
      <c r="S15" s="174">
        <f t="shared" si="8"/>
        <v>0.5975225581</v>
      </c>
      <c r="T15" s="150">
        <f>SUM(T58:T60)</f>
        <v>2.7</v>
      </c>
      <c r="U15" s="174">
        <f t="shared" si="9"/>
        <v>0.1027717933</v>
      </c>
      <c r="V15" s="150">
        <f>SUM(V58:V60)</f>
        <v>1</v>
      </c>
      <c r="W15" s="174">
        <f t="shared" si="10"/>
        <v>0.3669320809</v>
      </c>
      <c r="X15" s="150">
        <f>SUM(X58:X60)</f>
        <v>14</v>
      </c>
      <c r="Y15" s="174">
        <f t="shared" si="11"/>
        <v>6.163328197</v>
      </c>
      <c r="Z15" s="139">
        <f t="shared" si="12"/>
        <v>2361.14</v>
      </c>
      <c r="AA15" s="174">
        <f t="shared" si="13"/>
        <v>2.32200333</v>
      </c>
    </row>
    <row r="16" ht="24.75" customHeight="1">
      <c r="A16" s="22" t="s">
        <v>266</v>
      </c>
      <c r="B16" s="22">
        <v>0.0</v>
      </c>
      <c r="C16" s="174">
        <v>0.0</v>
      </c>
      <c r="D16" s="22">
        <v>134.25</v>
      </c>
      <c r="E16" s="174">
        <f t="shared" si="1"/>
        <v>93.61924686</v>
      </c>
      <c r="F16" s="150">
        <f>SUM(F61:F64)</f>
        <v>432.66</v>
      </c>
      <c r="G16" s="174">
        <f t="shared" si="2"/>
        <v>18.63082832</v>
      </c>
      <c r="H16" s="150">
        <f>SUM(H61:H64)</f>
        <v>168.02</v>
      </c>
      <c r="I16" s="174">
        <f t="shared" si="3"/>
        <v>20.13614247</v>
      </c>
      <c r="J16" s="22">
        <v>1062.09</v>
      </c>
      <c r="K16" s="174">
        <f t="shared" si="4"/>
        <v>3.598982611</v>
      </c>
      <c r="L16" s="150">
        <f>SUM(L61:L64)</f>
        <v>353.33</v>
      </c>
      <c r="M16" s="174">
        <f t="shared" si="5"/>
        <v>7.33451517</v>
      </c>
      <c r="N16" s="139">
        <v>22493.37</v>
      </c>
      <c r="O16" s="174">
        <f t="shared" si="6"/>
        <v>42.77386002</v>
      </c>
      <c r="P16" s="150">
        <f>SUM(P61:P64)</f>
        <v>5050.46</v>
      </c>
      <c r="Q16" s="174">
        <f t="shared" si="7"/>
        <v>69.4939649</v>
      </c>
      <c r="R16" s="150">
        <f>SUM(R61:R64)</f>
        <v>76.82</v>
      </c>
      <c r="S16" s="174">
        <f t="shared" si="8"/>
        <v>7.138675414</v>
      </c>
      <c r="T16" s="150">
        <f>SUM(T61:T64)</f>
        <v>200.16</v>
      </c>
      <c r="U16" s="174">
        <f t="shared" si="9"/>
        <v>7.618815612</v>
      </c>
      <c r="V16" s="150">
        <f>SUM(V61:V64)</f>
        <v>0</v>
      </c>
      <c r="W16" s="174">
        <f t="shared" si="10"/>
        <v>0</v>
      </c>
      <c r="X16" s="150">
        <f>SUM(X61:X64)</f>
        <v>0</v>
      </c>
      <c r="Y16" s="174">
        <f t="shared" si="11"/>
        <v>0</v>
      </c>
      <c r="Z16" s="139">
        <f t="shared" si="12"/>
        <v>29971.16</v>
      </c>
      <c r="AA16" s="174">
        <f t="shared" si="13"/>
        <v>29.4743782</v>
      </c>
    </row>
    <row r="17" ht="24.75" customHeight="1">
      <c r="A17" s="22" t="s">
        <v>267</v>
      </c>
      <c r="B17" s="22">
        <v>0.0</v>
      </c>
      <c r="C17" s="174">
        <v>0.0</v>
      </c>
      <c r="D17" s="22">
        <v>0.0</v>
      </c>
      <c r="E17" s="174">
        <f t="shared" si="1"/>
        <v>0</v>
      </c>
      <c r="F17" s="150">
        <f>SUM(F65:F67)</f>
        <v>1135.87</v>
      </c>
      <c r="G17" s="174">
        <f t="shared" si="2"/>
        <v>48.91184526</v>
      </c>
      <c r="H17" s="150">
        <f>SUM(H65:H67)</f>
        <v>0.21</v>
      </c>
      <c r="I17" s="174">
        <f t="shared" si="3"/>
        <v>0.02516718199</v>
      </c>
      <c r="J17" s="22">
        <v>70.1</v>
      </c>
      <c r="K17" s="174">
        <f t="shared" si="4"/>
        <v>0.2375398328</v>
      </c>
      <c r="L17" s="150">
        <f>SUM(L65:L67)</f>
        <v>1414.4</v>
      </c>
      <c r="M17" s="174">
        <f t="shared" si="5"/>
        <v>29.3604796</v>
      </c>
      <c r="N17" s="139">
        <v>18159.0</v>
      </c>
      <c r="O17" s="174">
        <f t="shared" si="6"/>
        <v>34.53153192</v>
      </c>
      <c r="P17" s="150">
        <f>SUM(P65:P67)</f>
        <v>179.63</v>
      </c>
      <c r="Q17" s="174">
        <f t="shared" si="7"/>
        <v>2.471695829</v>
      </c>
      <c r="R17" s="150">
        <f>SUM(R65:R67)</f>
        <v>7.74</v>
      </c>
      <c r="S17" s="174">
        <f t="shared" si="8"/>
        <v>0.719257325</v>
      </c>
      <c r="T17" s="150">
        <f>SUM(T65:T67)</f>
        <v>6.1</v>
      </c>
      <c r="U17" s="174">
        <f t="shared" si="9"/>
        <v>0.2321881257</v>
      </c>
      <c r="V17" s="150">
        <f>SUM(V65:V67)</f>
        <v>1</v>
      </c>
      <c r="W17" s="174">
        <f t="shared" si="10"/>
        <v>0.3669320809</v>
      </c>
      <c r="X17" s="150">
        <f>SUM(X65:X67)</f>
        <v>0</v>
      </c>
      <c r="Y17" s="174">
        <f t="shared" si="11"/>
        <v>0</v>
      </c>
      <c r="Z17" s="139">
        <f t="shared" si="12"/>
        <v>20974.05</v>
      </c>
      <c r="AA17" s="174">
        <f t="shared" si="13"/>
        <v>20.62639825</v>
      </c>
    </row>
    <row r="18" ht="24.75" customHeight="1">
      <c r="A18" s="44" t="s">
        <v>268</v>
      </c>
      <c r="B18" s="44">
        <v>0.0</v>
      </c>
      <c r="C18" s="175">
        <v>0.0</v>
      </c>
      <c r="D18" s="44">
        <v>7.08</v>
      </c>
      <c r="E18" s="175">
        <f t="shared" si="1"/>
        <v>4.937238494</v>
      </c>
      <c r="F18" s="151">
        <f>SUM(F68)</f>
        <v>139.17</v>
      </c>
      <c r="G18" s="175">
        <f t="shared" si="2"/>
        <v>5.992817404</v>
      </c>
      <c r="H18" s="151">
        <f>SUM(H68)</f>
        <v>0</v>
      </c>
      <c r="I18" s="175">
        <f t="shared" si="3"/>
        <v>0</v>
      </c>
      <c r="J18" s="44">
        <v>0.0</v>
      </c>
      <c r="K18" s="175">
        <f t="shared" si="4"/>
        <v>0</v>
      </c>
      <c r="L18" s="151">
        <f>SUM(L68)</f>
        <v>55.13</v>
      </c>
      <c r="M18" s="175">
        <f t="shared" si="5"/>
        <v>1.144402743</v>
      </c>
      <c r="N18" s="142">
        <v>3048.31</v>
      </c>
      <c r="O18" s="175">
        <f t="shared" si="6"/>
        <v>5.796729669</v>
      </c>
      <c r="P18" s="151">
        <f>SUM(P68)</f>
        <v>320.32</v>
      </c>
      <c r="Q18" s="175">
        <f t="shared" si="7"/>
        <v>4.407580069</v>
      </c>
      <c r="R18" s="151">
        <f>SUM(R68)</f>
        <v>704.68</v>
      </c>
      <c r="S18" s="175">
        <f t="shared" si="8"/>
        <v>65.48401186</v>
      </c>
      <c r="T18" s="151">
        <f>SUM(T68)</f>
        <v>502.05</v>
      </c>
      <c r="U18" s="175">
        <f t="shared" si="9"/>
        <v>19.10984402</v>
      </c>
      <c r="V18" s="151">
        <f>SUM(V68)</f>
        <v>17.82</v>
      </c>
      <c r="W18" s="175">
        <f t="shared" si="10"/>
        <v>6.538729681</v>
      </c>
      <c r="X18" s="151">
        <f>SUM(X68)</f>
        <v>180.53</v>
      </c>
      <c r="Y18" s="175">
        <f t="shared" si="11"/>
        <v>79.4761171</v>
      </c>
      <c r="Z18" s="142">
        <f t="shared" si="12"/>
        <v>4975.09</v>
      </c>
      <c r="AA18" s="175">
        <f t="shared" si="13"/>
        <v>4.892626252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7">
        <f>SUM(D10:D18)</f>
        <v>143.4</v>
      </c>
      <c r="E19" s="178">
        <f t="shared" si="1"/>
        <v>100</v>
      </c>
      <c r="F19" s="179">
        <f>SUM(F10:F18)</f>
        <v>2322.28</v>
      </c>
      <c r="G19" s="178">
        <f t="shared" si="2"/>
        <v>100</v>
      </c>
      <c r="H19" s="179">
        <f>SUM(H10:H18)</f>
        <v>834.42</v>
      </c>
      <c r="I19" s="178">
        <f t="shared" si="3"/>
        <v>100</v>
      </c>
      <c r="J19" s="177">
        <f>SUM(J10:J18)</f>
        <v>29510.84</v>
      </c>
      <c r="K19" s="178">
        <f t="shared" si="4"/>
        <v>100</v>
      </c>
      <c r="L19" s="179">
        <f>SUM(L10:L18)</f>
        <v>4817.36</v>
      </c>
      <c r="M19" s="178">
        <f t="shared" si="5"/>
        <v>100</v>
      </c>
      <c r="N19" s="155">
        <f>SUM(N10:N18)</f>
        <v>52586.72</v>
      </c>
      <c r="O19" s="178">
        <f t="shared" si="6"/>
        <v>100</v>
      </c>
      <c r="P19" s="155">
        <f>SUM(P10:P18)</f>
        <v>7267.48</v>
      </c>
      <c r="Q19" s="178">
        <f t="shared" si="7"/>
        <v>100</v>
      </c>
      <c r="R19" s="155">
        <f>SUM(R10:R18)</f>
        <v>1076.11</v>
      </c>
      <c r="S19" s="178">
        <f t="shared" si="8"/>
        <v>100</v>
      </c>
      <c r="T19" s="179">
        <f>SUM(T10:T18)</f>
        <v>2627.18</v>
      </c>
      <c r="U19" s="178">
        <f t="shared" si="9"/>
        <v>100</v>
      </c>
      <c r="V19" s="179">
        <f>SUM(V10:V18)</f>
        <v>272.53</v>
      </c>
      <c r="W19" s="178">
        <f t="shared" si="10"/>
        <v>100</v>
      </c>
      <c r="X19" s="179">
        <f>SUM(X10:X18)</f>
        <v>227.15</v>
      </c>
      <c r="Y19" s="178">
        <f t="shared" si="11"/>
        <v>100</v>
      </c>
      <c r="Z19" s="155">
        <f>SUM(Z10:Z18)</f>
        <v>101685.47</v>
      </c>
      <c r="AA19" s="180">
        <f t="shared" si="13"/>
        <v>100</v>
      </c>
    </row>
    <row r="20" ht="12.75" customHeight="1"/>
    <row r="21" ht="12.75" customHeight="1"/>
    <row r="22" ht="12.75" customHeight="1">
      <c r="A22" s="1" t="s">
        <v>0</v>
      </c>
    </row>
    <row r="23" ht="12.75" customHeight="1">
      <c r="A23" s="1" t="s">
        <v>2</v>
      </c>
    </row>
    <row r="24" ht="12.75" customHeight="1">
      <c r="A24" s="1" t="s">
        <v>190</v>
      </c>
    </row>
    <row r="25" ht="15.0" customHeight="1"/>
    <row r="26" ht="12.75" customHeight="1"/>
    <row r="27" ht="12.75" customHeight="1">
      <c r="A27" s="181" t="s">
        <v>216</v>
      </c>
      <c r="B27" s="166" t="s">
        <v>260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66" t="s">
        <v>15</v>
      </c>
      <c r="AA27" s="159"/>
    </row>
    <row r="28" ht="12.75" customHeight="1">
      <c r="A28" s="182"/>
      <c r="B28" s="168" t="s">
        <v>154</v>
      </c>
      <c r="C28" s="71"/>
      <c r="D28" s="168" t="s">
        <v>155</v>
      </c>
      <c r="E28" s="71"/>
      <c r="F28" s="168" t="s">
        <v>156</v>
      </c>
      <c r="G28" s="71"/>
      <c r="H28" s="168" t="s">
        <v>157</v>
      </c>
      <c r="I28" s="71"/>
      <c r="J28" s="168" t="s">
        <v>158</v>
      </c>
      <c r="K28" s="71"/>
      <c r="L28" s="168" t="s">
        <v>159</v>
      </c>
      <c r="M28" s="71"/>
      <c r="N28" s="169" t="s">
        <v>161</v>
      </c>
      <c r="O28" s="71"/>
      <c r="P28" s="168" t="s">
        <v>162</v>
      </c>
      <c r="Q28" s="71"/>
      <c r="R28" s="168" t="s">
        <v>163</v>
      </c>
      <c r="S28" s="71"/>
      <c r="T28" s="168" t="s">
        <v>164</v>
      </c>
      <c r="U28" s="71"/>
      <c r="V28" s="168" t="s">
        <v>165</v>
      </c>
      <c r="W28" s="71"/>
      <c r="X28" s="168" t="s">
        <v>166</v>
      </c>
      <c r="Y28" s="71"/>
      <c r="Z28" s="96" t="s">
        <v>261</v>
      </c>
      <c r="AA28" s="170" t="s">
        <v>9</v>
      </c>
    </row>
    <row r="29" ht="12.75" customHeight="1">
      <c r="A29" s="120"/>
      <c r="B29" s="171" t="s">
        <v>261</v>
      </c>
      <c r="C29" s="171" t="s">
        <v>9</v>
      </c>
      <c r="D29" s="171" t="s">
        <v>261</v>
      </c>
      <c r="E29" s="171" t="s">
        <v>9</v>
      </c>
      <c r="F29" s="171" t="s">
        <v>261</v>
      </c>
      <c r="G29" s="171" t="s">
        <v>9</v>
      </c>
      <c r="H29" s="171" t="s">
        <v>261</v>
      </c>
      <c r="I29" s="171" t="s">
        <v>9</v>
      </c>
      <c r="J29" s="171" t="s">
        <v>261</v>
      </c>
      <c r="K29" s="171" t="s">
        <v>9</v>
      </c>
      <c r="L29" s="171" t="s">
        <v>261</v>
      </c>
      <c r="M29" s="171" t="s">
        <v>9</v>
      </c>
      <c r="N29" s="172" t="s">
        <v>261</v>
      </c>
      <c r="O29" s="171" t="s">
        <v>9</v>
      </c>
      <c r="P29" s="171" t="s">
        <v>261</v>
      </c>
      <c r="Q29" s="171" t="s">
        <v>9</v>
      </c>
      <c r="R29" s="171" t="s">
        <v>261</v>
      </c>
      <c r="S29" s="171" t="s">
        <v>9</v>
      </c>
      <c r="T29" s="171" t="s">
        <v>261</v>
      </c>
      <c r="U29" s="171" t="s">
        <v>9</v>
      </c>
      <c r="V29" s="171" t="s">
        <v>261</v>
      </c>
      <c r="W29" s="171" t="s">
        <v>9</v>
      </c>
      <c r="X29" s="171" t="s">
        <v>261</v>
      </c>
      <c r="Y29" s="171" t="s">
        <v>9</v>
      </c>
      <c r="Z29" s="14"/>
      <c r="AA29" s="15"/>
    </row>
    <row r="30" ht="12.75" customHeight="1">
      <c r="A30" s="16" t="s">
        <v>217</v>
      </c>
      <c r="B30" s="150"/>
      <c r="C30" s="150"/>
      <c r="D30" s="150"/>
      <c r="E30" s="150">
        <f t="shared" ref="E30:E68" si="14">((D30/D$69*100))</f>
        <v>0</v>
      </c>
      <c r="F30" s="150"/>
      <c r="G30" s="150">
        <f t="shared" ref="G30:G68" si="15">((F30/F$69*100))</f>
        <v>0</v>
      </c>
      <c r="H30" s="150"/>
      <c r="I30" s="150">
        <f t="shared" ref="I30:I68" si="16">((H30/H$69*100))</f>
        <v>0</v>
      </c>
      <c r="J30" s="150">
        <v>0.1</v>
      </c>
      <c r="K30" s="150">
        <f t="shared" ref="K30:K68" si="17">((J30/J$69*100))</f>
        <v>0.0003388585347</v>
      </c>
      <c r="L30" s="150">
        <v>0.3</v>
      </c>
      <c r="M30" s="150">
        <f t="shared" ref="M30:M68" si="18">((L30/L$69*100))</f>
        <v>0.00622747729</v>
      </c>
      <c r="N30" s="150">
        <v>5.57</v>
      </c>
      <c r="O30" s="150">
        <f t="shared" ref="O30:O68" si="19">((N30/N$69*100))</f>
        <v>0.0105920278</v>
      </c>
      <c r="P30" s="150">
        <v>10.74</v>
      </c>
      <c r="Q30" s="150">
        <f t="shared" ref="Q30:Q68" si="20">((P30/P$69*100))</f>
        <v>0.1477816244</v>
      </c>
      <c r="R30" s="150">
        <v>14.1</v>
      </c>
      <c r="S30" s="150">
        <f t="shared" ref="S30:S68" si="21">((R30/R$69*100))</f>
        <v>1.310274972</v>
      </c>
      <c r="T30" s="150">
        <v>6.8</v>
      </c>
      <c r="U30" s="150">
        <f t="shared" ref="U30:U68" si="22">((T30/T$69*100))</f>
        <v>0.2588326647</v>
      </c>
      <c r="V30" s="150"/>
      <c r="W30" s="150">
        <f t="shared" ref="W30:W68" si="23">((V30/V$69*100))</f>
        <v>0</v>
      </c>
      <c r="X30" s="150"/>
      <c r="Y30" s="150">
        <f t="shared" ref="Y30:Y68" si="24">((X30/X$69*100))</f>
        <v>0</v>
      </c>
      <c r="Z30" s="150">
        <f t="shared" ref="Z30:Z68" si="25">D30+F30+H30+J30+L30+N30+P30+R30+T30+V30+X30</f>
        <v>37.61</v>
      </c>
      <c r="AA30" s="150">
        <f t="shared" ref="AA30:AA68" si="26">((Z30/Z$69*100))</f>
        <v>0.03698660192</v>
      </c>
    </row>
    <row r="31" ht="12.75" customHeight="1">
      <c r="A31" s="22" t="s">
        <v>218</v>
      </c>
      <c r="B31" s="150"/>
      <c r="C31" s="150"/>
      <c r="D31" s="150"/>
      <c r="E31" s="150">
        <f t="shared" si="14"/>
        <v>0</v>
      </c>
      <c r="F31" s="150">
        <v>40.4</v>
      </c>
      <c r="G31" s="150">
        <f t="shared" si="15"/>
        <v>1.739669635</v>
      </c>
      <c r="H31" s="150"/>
      <c r="I31" s="150">
        <f t="shared" si="16"/>
        <v>0</v>
      </c>
      <c r="J31" s="150">
        <v>11.5</v>
      </c>
      <c r="K31" s="150">
        <f t="shared" si="17"/>
        <v>0.03896873149</v>
      </c>
      <c r="L31" s="150">
        <v>1.8</v>
      </c>
      <c r="M31" s="150">
        <f t="shared" si="18"/>
        <v>0.03736486374</v>
      </c>
      <c r="N31" s="150">
        <v>553.9900000000001</v>
      </c>
      <c r="O31" s="150">
        <f t="shared" si="19"/>
        <v>1.053478901</v>
      </c>
      <c r="P31" s="150">
        <v>27.340000000000003</v>
      </c>
      <c r="Q31" s="150">
        <f t="shared" si="20"/>
        <v>0.3761964257</v>
      </c>
      <c r="R31" s="150">
        <v>141.76999999999998</v>
      </c>
      <c r="S31" s="150">
        <f t="shared" si="21"/>
        <v>13.17430374</v>
      </c>
      <c r="T31" s="150">
        <v>1860.05</v>
      </c>
      <c r="U31" s="150">
        <f t="shared" si="22"/>
        <v>70.8002497</v>
      </c>
      <c r="V31" s="150"/>
      <c r="W31" s="150">
        <f t="shared" si="23"/>
        <v>0</v>
      </c>
      <c r="X31" s="150"/>
      <c r="Y31" s="150">
        <f t="shared" si="24"/>
        <v>0</v>
      </c>
      <c r="Z31" s="150">
        <f t="shared" si="25"/>
        <v>2636.85</v>
      </c>
      <c r="AA31" s="150">
        <f t="shared" si="26"/>
        <v>2.593143347</v>
      </c>
    </row>
    <row r="32" ht="12.75" customHeight="1">
      <c r="A32" s="22" t="s">
        <v>219</v>
      </c>
      <c r="B32" s="150"/>
      <c r="C32" s="150"/>
      <c r="D32" s="150"/>
      <c r="E32" s="150">
        <f t="shared" si="14"/>
        <v>0</v>
      </c>
      <c r="F32" s="150"/>
      <c r="G32" s="150">
        <f t="shared" si="15"/>
        <v>0</v>
      </c>
      <c r="H32" s="150"/>
      <c r="I32" s="150">
        <f t="shared" si="16"/>
        <v>0</v>
      </c>
      <c r="J32" s="150"/>
      <c r="K32" s="150">
        <f t="shared" si="17"/>
        <v>0</v>
      </c>
      <c r="L32" s="150"/>
      <c r="M32" s="150">
        <f t="shared" si="18"/>
        <v>0</v>
      </c>
      <c r="N32" s="150">
        <v>22.580000000000002</v>
      </c>
      <c r="O32" s="150">
        <f t="shared" si="19"/>
        <v>0.04293859743</v>
      </c>
      <c r="P32" s="150">
        <v>0.36</v>
      </c>
      <c r="Q32" s="150">
        <f t="shared" si="20"/>
        <v>0.004953574004</v>
      </c>
      <c r="R32" s="150"/>
      <c r="S32" s="150">
        <f t="shared" si="21"/>
        <v>0</v>
      </c>
      <c r="T32" s="150"/>
      <c r="U32" s="150">
        <f t="shared" si="22"/>
        <v>0</v>
      </c>
      <c r="V32" s="150"/>
      <c r="W32" s="150">
        <f t="shared" si="23"/>
        <v>0</v>
      </c>
      <c r="X32" s="150"/>
      <c r="Y32" s="150">
        <f t="shared" si="24"/>
        <v>0</v>
      </c>
      <c r="Z32" s="150">
        <f t="shared" si="25"/>
        <v>22.94</v>
      </c>
      <c r="AA32" s="150">
        <f t="shared" si="26"/>
        <v>0.02255976198</v>
      </c>
    </row>
    <row r="33" ht="12.75" customHeight="1">
      <c r="A33" s="22" t="s">
        <v>220</v>
      </c>
      <c r="B33" s="150"/>
      <c r="C33" s="150"/>
      <c r="D33" s="150"/>
      <c r="E33" s="150">
        <f t="shared" si="14"/>
        <v>0</v>
      </c>
      <c r="F33" s="150"/>
      <c r="G33" s="150">
        <f t="shared" si="15"/>
        <v>0</v>
      </c>
      <c r="H33" s="150">
        <v>0.5</v>
      </c>
      <c r="I33" s="150">
        <f t="shared" si="16"/>
        <v>0.05992186189</v>
      </c>
      <c r="J33" s="150">
        <v>0.1</v>
      </c>
      <c r="K33" s="150">
        <f t="shared" si="17"/>
        <v>0.0003388585347</v>
      </c>
      <c r="L33" s="150">
        <v>45.1</v>
      </c>
      <c r="M33" s="150">
        <f t="shared" si="18"/>
        <v>0.9361974193</v>
      </c>
      <c r="N33" s="150">
        <v>4.76</v>
      </c>
      <c r="O33" s="150">
        <f t="shared" si="19"/>
        <v>0.009051714958</v>
      </c>
      <c r="P33" s="150">
        <v>19.909999999999997</v>
      </c>
      <c r="Q33" s="150">
        <f t="shared" si="20"/>
        <v>0.2739601623</v>
      </c>
      <c r="R33" s="150"/>
      <c r="S33" s="150">
        <f t="shared" si="21"/>
        <v>0</v>
      </c>
      <c r="T33" s="150"/>
      <c r="U33" s="150">
        <f t="shared" si="22"/>
        <v>0</v>
      </c>
      <c r="V33" s="150"/>
      <c r="W33" s="150">
        <f t="shared" si="23"/>
        <v>0</v>
      </c>
      <c r="X33" s="150"/>
      <c r="Y33" s="150">
        <f t="shared" si="24"/>
        <v>0</v>
      </c>
      <c r="Z33" s="150">
        <f t="shared" si="25"/>
        <v>70.37</v>
      </c>
      <c r="AA33" s="150">
        <f t="shared" si="26"/>
        <v>0.06920359418</v>
      </c>
    </row>
    <row r="34" ht="12.75" customHeight="1">
      <c r="A34" s="22" t="s">
        <v>221</v>
      </c>
      <c r="B34" s="150"/>
      <c r="C34" s="150"/>
      <c r="D34" s="150"/>
      <c r="E34" s="150">
        <f t="shared" si="14"/>
        <v>0</v>
      </c>
      <c r="F34" s="150">
        <v>2.5</v>
      </c>
      <c r="G34" s="150">
        <f t="shared" si="15"/>
        <v>0.1076528239</v>
      </c>
      <c r="H34" s="150"/>
      <c r="I34" s="150">
        <f t="shared" si="16"/>
        <v>0</v>
      </c>
      <c r="J34" s="150"/>
      <c r="K34" s="150">
        <f t="shared" si="17"/>
        <v>0</v>
      </c>
      <c r="L34" s="150">
        <v>179.0</v>
      </c>
      <c r="M34" s="150">
        <f t="shared" si="18"/>
        <v>3.715728117</v>
      </c>
      <c r="N34" s="150">
        <v>3.21</v>
      </c>
      <c r="O34" s="150">
        <f t="shared" si="19"/>
        <v>0.006104202734</v>
      </c>
      <c r="P34" s="150">
        <v>265.7</v>
      </c>
      <c r="Q34" s="150">
        <f t="shared" si="20"/>
        <v>3.656012813</v>
      </c>
      <c r="R34" s="150"/>
      <c r="S34" s="150">
        <f t="shared" si="21"/>
        <v>0</v>
      </c>
      <c r="T34" s="150"/>
      <c r="U34" s="150">
        <f t="shared" si="22"/>
        <v>0</v>
      </c>
      <c r="V34" s="150"/>
      <c r="W34" s="150">
        <f t="shared" si="23"/>
        <v>0</v>
      </c>
      <c r="X34" s="150"/>
      <c r="Y34" s="150">
        <f t="shared" si="24"/>
        <v>0</v>
      </c>
      <c r="Z34" s="150">
        <f t="shared" si="25"/>
        <v>450.41</v>
      </c>
      <c r="AA34" s="150">
        <f t="shared" si="26"/>
        <v>0.4429443066</v>
      </c>
    </row>
    <row r="35" ht="12.75" customHeight="1">
      <c r="A35" s="22" t="s">
        <v>222</v>
      </c>
      <c r="B35" s="150"/>
      <c r="C35" s="150"/>
      <c r="D35" s="150"/>
      <c r="E35" s="150">
        <f t="shared" si="14"/>
        <v>0</v>
      </c>
      <c r="F35" s="150">
        <v>7.0</v>
      </c>
      <c r="G35" s="150">
        <f t="shared" si="15"/>
        <v>0.3014279071</v>
      </c>
      <c r="H35" s="150"/>
      <c r="I35" s="150">
        <f t="shared" si="16"/>
        <v>0</v>
      </c>
      <c r="J35" s="150">
        <v>110.0</v>
      </c>
      <c r="K35" s="150">
        <f t="shared" si="17"/>
        <v>0.3727443882</v>
      </c>
      <c r="L35" s="150">
        <v>0.95</v>
      </c>
      <c r="M35" s="150">
        <f t="shared" si="18"/>
        <v>0.01972034475</v>
      </c>
      <c r="N35" s="150">
        <v>244.29999999999998</v>
      </c>
      <c r="O35" s="150">
        <f t="shared" si="19"/>
        <v>0.4645659589</v>
      </c>
      <c r="P35" s="150">
        <v>48.639999999999986</v>
      </c>
      <c r="Q35" s="150">
        <f t="shared" si="20"/>
        <v>0.6692828876</v>
      </c>
      <c r="R35" s="150"/>
      <c r="S35" s="150">
        <f t="shared" si="21"/>
        <v>0</v>
      </c>
      <c r="T35" s="150"/>
      <c r="U35" s="150">
        <f t="shared" si="22"/>
        <v>0</v>
      </c>
      <c r="V35" s="150"/>
      <c r="W35" s="150">
        <f t="shared" si="23"/>
        <v>0</v>
      </c>
      <c r="X35" s="150"/>
      <c r="Y35" s="150">
        <f t="shared" si="24"/>
        <v>0</v>
      </c>
      <c r="Z35" s="150">
        <f t="shared" si="25"/>
        <v>410.89</v>
      </c>
      <c r="AA35" s="150">
        <f t="shared" si="26"/>
        <v>0.4040793636</v>
      </c>
    </row>
    <row r="36" ht="12.75" customHeight="1">
      <c r="A36" s="22" t="s">
        <v>223</v>
      </c>
      <c r="B36" s="150"/>
      <c r="C36" s="150"/>
      <c r="D36" s="150"/>
      <c r="E36" s="150">
        <f t="shared" si="14"/>
        <v>0</v>
      </c>
      <c r="F36" s="150"/>
      <c r="G36" s="150">
        <f t="shared" si="15"/>
        <v>0</v>
      </c>
      <c r="H36" s="150"/>
      <c r="I36" s="150">
        <f t="shared" si="16"/>
        <v>0</v>
      </c>
      <c r="J36" s="150"/>
      <c r="K36" s="150">
        <f t="shared" si="17"/>
        <v>0</v>
      </c>
      <c r="L36" s="150">
        <v>270.1</v>
      </c>
      <c r="M36" s="150">
        <f t="shared" si="18"/>
        <v>5.606805387</v>
      </c>
      <c r="N36" s="150"/>
      <c r="O36" s="150">
        <f t="shared" si="19"/>
        <v>0</v>
      </c>
      <c r="P36" s="150">
        <v>26.42</v>
      </c>
      <c r="Q36" s="150">
        <f t="shared" si="20"/>
        <v>0.3635372922</v>
      </c>
      <c r="R36" s="150"/>
      <c r="S36" s="150">
        <f t="shared" si="21"/>
        <v>0</v>
      </c>
      <c r="T36" s="150">
        <v>1.2</v>
      </c>
      <c r="U36" s="150">
        <f t="shared" si="22"/>
        <v>0.04567635259</v>
      </c>
      <c r="V36" s="150"/>
      <c r="W36" s="150">
        <f t="shared" si="23"/>
        <v>0</v>
      </c>
      <c r="X36" s="150"/>
      <c r="Y36" s="150">
        <f t="shared" si="24"/>
        <v>0</v>
      </c>
      <c r="Z36" s="150">
        <f t="shared" si="25"/>
        <v>297.72</v>
      </c>
      <c r="AA36" s="150">
        <f t="shared" si="26"/>
        <v>0.2927851934</v>
      </c>
    </row>
    <row r="37" ht="12.75" customHeight="1">
      <c r="A37" s="22" t="s">
        <v>224</v>
      </c>
      <c r="B37" s="150"/>
      <c r="C37" s="150"/>
      <c r="D37" s="150"/>
      <c r="E37" s="150">
        <f t="shared" si="14"/>
        <v>0</v>
      </c>
      <c r="F37" s="150"/>
      <c r="G37" s="150">
        <f t="shared" si="15"/>
        <v>0</v>
      </c>
      <c r="H37" s="150">
        <v>180.3</v>
      </c>
      <c r="I37" s="150">
        <f t="shared" si="16"/>
        <v>21.6078234</v>
      </c>
      <c r="J37" s="150">
        <v>34.0</v>
      </c>
      <c r="K37" s="150">
        <f t="shared" si="17"/>
        <v>0.1152119018</v>
      </c>
      <c r="L37" s="150">
        <v>37.3</v>
      </c>
      <c r="M37" s="150">
        <f t="shared" si="18"/>
        <v>0.7742830098</v>
      </c>
      <c r="N37" s="150">
        <v>32.68</v>
      </c>
      <c r="O37" s="150">
        <f t="shared" si="19"/>
        <v>0.0621449674</v>
      </c>
      <c r="P37" s="150">
        <v>101.9</v>
      </c>
      <c r="Q37" s="150">
        <f t="shared" si="20"/>
        <v>1.402136642</v>
      </c>
      <c r="R37" s="150"/>
      <c r="S37" s="150">
        <f t="shared" si="21"/>
        <v>0</v>
      </c>
      <c r="T37" s="150">
        <v>0.5</v>
      </c>
      <c r="U37" s="150">
        <f t="shared" si="22"/>
        <v>0.01903181358</v>
      </c>
      <c r="V37" s="150"/>
      <c r="W37" s="150">
        <f t="shared" si="23"/>
        <v>0</v>
      </c>
      <c r="X37" s="150"/>
      <c r="Y37" s="150">
        <f t="shared" si="24"/>
        <v>0</v>
      </c>
      <c r="Z37" s="150">
        <f t="shared" si="25"/>
        <v>386.68</v>
      </c>
      <c r="AA37" s="150">
        <f t="shared" si="26"/>
        <v>0.3802706522</v>
      </c>
    </row>
    <row r="38" ht="12.75" customHeight="1">
      <c r="A38" s="44" t="s">
        <v>225</v>
      </c>
      <c r="B38" s="151"/>
      <c r="C38" s="151"/>
      <c r="D38" s="151"/>
      <c r="E38" s="151">
        <f t="shared" si="14"/>
        <v>0</v>
      </c>
      <c r="F38" s="151"/>
      <c r="G38" s="151">
        <f t="shared" si="15"/>
        <v>0</v>
      </c>
      <c r="H38" s="151"/>
      <c r="I38" s="151">
        <f t="shared" si="16"/>
        <v>0</v>
      </c>
      <c r="J38" s="151">
        <v>21.3</v>
      </c>
      <c r="K38" s="151">
        <f t="shared" si="17"/>
        <v>0.07217686789</v>
      </c>
      <c r="L38" s="151">
        <v>5.2</v>
      </c>
      <c r="M38" s="151">
        <f t="shared" si="18"/>
        <v>0.1079429397</v>
      </c>
      <c r="N38" s="151">
        <v>5.33</v>
      </c>
      <c r="O38" s="151">
        <f t="shared" si="19"/>
        <v>0.01013563881</v>
      </c>
      <c r="P38" s="151">
        <v>25.56</v>
      </c>
      <c r="Q38" s="151">
        <f t="shared" si="20"/>
        <v>0.3517037543</v>
      </c>
      <c r="R38" s="151">
        <v>41.07000000000001</v>
      </c>
      <c r="S38" s="151">
        <f t="shared" si="21"/>
        <v>3.816524333</v>
      </c>
      <c r="T38" s="151">
        <v>2.15</v>
      </c>
      <c r="U38" s="151">
        <f t="shared" si="22"/>
        <v>0.08183679839</v>
      </c>
      <c r="V38" s="151"/>
      <c r="W38" s="151">
        <f t="shared" si="23"/>
        <v>0</v>
      </c>
      <c r="X38" s="151"/>
      <c r="Y38" s="151">
        <f t="shared" si="24"/>
        <v>0</v>
      </c>
      <c r="Z38" s="151">
        <f t="shared" si="25"/>
        <v>100.61</v>
      </c>
      <c r="AA38" s="151">
        <f t="shared" si="26"/>
        <v>0.09894235627</v>
      </c>
    </row>
    <row r="39" ht="12.75" customHeight="1">
      <c r="A39" s="16" t="s">
        <v>226</v>
      </c>
      <c r="B39" s="152"/>
      <c r="C39" s="152"/>
      <c r="D39" s="152"/>
      <c r="E39" s="152">
        <f t="shared" si="14"/>
        <v>0</v>
      </c>
      <c r="F39" s="152"/>
      <c r="G39" s="152">
        <f t="shared" si="15"/>
        <v>0</v>
      </c>
      <c r="H39" s="152">
        <v>0.0</v>
      </c>
      <c r="I39" s="152">
        <f t="shared" si="16"/>
        <v>0</v>
      </c>
      <c r="J39" s="152">
        <v>2.6</v>
      </c>
      <c r="K39" s="152">
        <f t="shared" si="17"/>
        <v>0.008810321902</v>
      </c>
      <c r="L39" s="152">
        <v>5.81</v>
      </c>
      <c r="M39" s="152">
        <f t="shared" si="18"/>
        <v>0.1206054769</v>
      </c>
      <c r="N39" s="152">
        <v>83.88</v>
      </c>
      <c r="O39" s="152">
        <f t="shared" si="19"/>
        <v>0.1595079518</v>
      </c>
      <c r="P39" s="152">
        <v>112.56</v>
      </c>
      <c r="Q39" s="152">
        <f t="shared" si="20"/>
        <v>1.548817472</v>
      </c>
      <c r="R39" s="152">
        <v>0.0</v>
      </c>
      <c r="S39" s="152">
        <f t="shared" si="21"/>
        <v>0</v>
      </c>
      <c r="T39" s="152">
        <v>0.0</v>
      </c>
      <c r="U39" s="152">
        <f t="shared" si="22"/>
        <v>0</v>
      </c>
      <c r="V39" s="152">
        <v>135.85</v>
      </c>
      <c r="W39" s="152">
        <f t="shared" si="23"/>
        <v>49.84772319</v>
      </c>
      <c r="X39" s="152">
        <v>0.0</v>
      </c>
      <c r="Y39" s="152">
        <f t="shared" si="24"/>
        <v>0</v>
      </c>
      <c r="Z39" s="152">
        <f t="shared" si="25"/>
        <v>340.7</v>
      </c>
      <c r="AA39" s="152">
        <f t="shared" si="26"/>
        <v>0.3350527858</v>
      </c>
    </row>
    <row r="40" ht="12.75" customHeight="1">
      <c r="A40" s="22" t="s">
        <v>227</v>
      </c>
      <c r="B40" s="150"/>
      <c r="C40" s="150"/>
      <c r="D40" s="150">
        <v>0.05</v>
      </c>
      <c r="E40" s="150">
        <f t="shared" si="14"/>
        <v>0.03486750349</v>
      </c>
      <c r="F40" s="150">
        <v>1.2</v>
      </c>
      <c r="G40" s="150">
        <f t="shared" si="15"/>
        <v>0.0516733555</v>
      </c>
      <c r="H40" s="150">
        <v>21.099999999999998</v>
      </c>
      <c r="I40" s="150">
        <f t="shared" si="16"/>
        <v>2.528702572</v>
      </c>
      <c r="J40" s="150">
        <v>11.2</v>
      </c>
      <c r="K40" s="150">
        <f t="shared" si="17"/>
        <v>0.03795215589</v>
      </c>
      <c r="L40" s="150">
        <v>284.14</v>
      </c>
      <c r="M40" s="150">
        <f t="shared" si="18"/>
        <v>5.898251324</v>
      </c>
      <c r="N40" s="150">
        <v>1706.0099999999995</v>
      </c>
      <c r="O40" s="150">
        <f t="shared" si="19"/>
        <v>3.244184083</v>
      </c>
      <c r="P40" s="150">
        <v>113.24</v>
      </c>
      <c r="Q40" s="150">
        <f t="shared" si="20"/>
        <v>1.558174223</v>
      </c>
      <c r="R40" s="150">
        <v>1.5</v>
      </c>
      <c r="S40" s="150">
        <f t="shared" si="21"/>
        <v>0.1393909545</v>
      </c>
      <c r="T40" s="150">
        <v>0.0</v>
      </c>
      <c r="U40" s="150">
        <f t="shared" si="22"/>
        <v>0</v>
      </c>
      <c r="V40" s="150">
        <v>9.86</v>
      </c>
      <c r="W40" s="150">
        <f t="shared" si="23"/>
        <v>3.617950317</v>
      </c>
      <c r="X40" s="150">
        <v>0.03</v>
      </c>
      <c r="Y40" s="150">
        <f t="shared" si="24"/>
        <v>0.01320713185</v>
      </c>
      <c r="Z40" s="150">
        <f t="shared" si="25"/>
        <v>2148.33</v>
      </c>
      <c r="AA40" s="150">
        <f t="shared" si="26"/>
        <v>2.112720726</v>
      </c>
    </row>
    <row r="41" ht="12.75" customHeight="1">
      <c r="A41" s="22" t="s">
        <v>228</v>
      </c>
      <c r="B41" s="150"/>
      <c r="C41" s="150"/>
      <c r="D41" s="150"/>
      <c r="E41" s="150">
        <f t="shared" si="14"/>
        <v>0</v>
      </c>
      <c r="F41" s="150"/>
      <c r="G41" s="150">
        <f t="shared" si="15"/>
        <v>0</v>
      </c>
      <c r="H41" s="150"/>
      <c r="I41" s="150">
        <f t="shared" si="16"/>
        <v>0</v>
      </c>
      <c r="J41" s="150">
        <v>20.3</v>
      </c>
      <c r="K41" s="150">
        <f t="shared" si="17"/>
        <v>0.06878828254</v>
      </c>
      <c r="L41" s="150">
        <v>1.0</v>
      </c>
      <c r="M41" s="150">
        <f t="shared" si="18"/>
        <v>0.02075825763</v>
      </c>
      <c r="N41" s="150">
        <v>170.01</v>
      </c>
      <c r="O41" s="150">
        <f t="shared" si="19"/>
        <v>0.3232945504</v>
      </c>
      <c r="P41" s="150">
        <v>52.0</v>
      </c>
      <c r="Q41" s="150">
        <f t="shared" si="20"/>
        <v>0.715516245</v>
      </c>
      <c r="R41" s="150"/>
      <c r="S41" s="150">
        <f t="shared" si="21"/>
        <v>0</v>
      </c>
      <c r="T41" s="150"/>
      <c r="U41" s="150">
        <f t="shared" si="22"/>
        <v>0</v>
      </c>
      <c r="V41" s="150"/>
      <c r="W41" s="150">
        <f t="shared" si="23"/>
        <v>0</v>
      </c>
      <c r="X41" s="150"/>
      <c r="Y41" s="150">
        <f t="shared" si="24"/>
        <v>0</v>
      </c>
      <c r="Z41" s="150">
        <f t="shared" si="25"/>
        <v>243.31</v>
      </c>
      <c r="AA41" s="150">
        <f t="shared" si="26"/>
        <v>0.239277057</v>
      </c>
    </row>
    <row r="42" ht="12.75" customHeight="1">
      <c r="A42" s="22" t="s">
        <v>229</v>
      </c>
      <c r="B42" s="150"/>
      <c r="C42" s="150"/>
      <c r="D42" s="150"/>
      <c r="E42" s="150">
        <f t="shared" si="14"/>
        <v>0</v>
      </c>
      <c r="F42" s="150"/>
      <c r="G42" s="150">
        <f t="shared" si="15"/>
        <v>0</v>
      </c>
      <c r="H42" s="150">
        <v>2.9</v>
      </c>
      <c r="I42" s="150">
        <f t="shared" si="16"/>
        <v>0.347546799</v>
      </c>
      <c r="J42" s="150">
        <v>0.6</v>
      </c>
      <c r="K42" s="150">
        <f t="shared" si="17"/>
        <v>0.002033151208</v>
      </c>
      <c r="L42" s="150">
        <v>25.220000000000002</v>
      </c>
      <c r="M42" s="150">
        <f t="shared" si="18"/>
        <v>0.5235232576</v>
      </c>
      <c r="N42" s="150">
        <v>3.31</v>
      </c>
      <c r="O42" s="150">
        <f t="shared" si="19"/>
        <v>0.006294364813</v>
      </c>
      <c r="P42" s="150">
        <v>2.43</v>
      </c>
      <c r="Q42" s="150">
        <f t="shared" si="20"/>
        <v>0.03343662452</v>
      </c>
      <c r="R42" s="150"/>
      <c r="S42" s="150">
        <f t="shared" si="21"/>
        <v>0</v>
      </c>
      <c r="T42" s="150"/>
      <c r="U42" s="150">
        <f t="shared" si="22"/>
        <v>0</v>
      </c>
      <c r="V42" s="150"/>
      <c r="W42" s="150">
        <f t="shared" si="23"/>
        <v>0</v>
      </c>
      <c r="X42" s="150"/>
      <c r="Y42" s="150">
        <f t="shared" si="24"/>
        <v>0</v>
      </c>
      <c r="Z42" s="150">
        <f t="shared" si="25"/>
        <v>34.46</v>
      </c>
      <c r="AA42" s="150">
        <f t="shared" si="26"/>
        <v>0.0338888142</v>
      </c>
    </row>
    <row r="43" ht="12.75" customHeight="1">
      <c r="A43" s="22" t="s">
        <v>230</v>
      </c>
      <c r="B43" s="150"/>
      <c r="C43" s="150"/>
      <c r="D43" s="150"/>
      <c r="E43" s="150">
        <f t="shared" si="14"/>
        <v>0</v>
      </c>
      <c r="F43" s="150"/>
      <c r="G43" s="150">
        <f t="shared" si="15"/>
        <v>0</v>
      </c>
      <c r="H43" s="150">
        <v>2.0</v>
      </c>
      <c r="I43" s="150">
        <f t="shared" si="16"/>
        <v>0.2396874476</v>
      </c>
      <c r="J43" s="150"/>
      <c r="K43" s="150">
        <f t="shared" si="17"/>
        <v>0</v>
      </c>
      <c r="L43" s="150">
        <v>14.629999999999999</v>
      </c>
      <c r="M43" s="150">
        <f t="shared" si="18"/>
        <v>0.3036933092</v>
      </c>
      <c r="N43" s="150">
        <v>0.2</v>
      </c>
      <c r="O43" s="150">
        <f t="shared" si="19"/>
        <v>0.0003803241579</v>
      </c>
      <c r="P43" s="150">
        <v>0.7999999999999999</v>
      </c>
      <c r="Q43" s="150">
        <f t="shared" si="20"/>
        <v>0.01100794223</v>
      </c>
      <c r="R43" s="150"/>
      <c r="S43" s="150">
        <f t="shared" si="21"/>
        <v>0</v>
      </c>
      <c r="T43" s="150"/>
      <c r="U43" s="150">
        <f t="shared" si="22"/>
        <v>0</v>
      </c>
      <c r="V43" s="150"/>
      <c r="W43" s="150">
        <f t="shared" si="23"/>
        <v>0</v>
      </c>
      <c r="X43" s="150"/>
      <c r="Y43" s="150">
        <f t="shared" si="24"/>
        <v>0</v>
      </c>
      <c r="Z43" s="150">
        <f t="shared" si="25"/>
        <v>17.63</v>
      </c>
      <c r="AA43" s="150">
        <f t="shared" si="26"/>
        <v>0.01733777697</v>
      </c>
    </row>
    <row r="44" ht="12.75" customHeight="1">
      <c r="A44" s="22" t="s">
        <v>231</v>
      </c>
      <c r="B44" s="150"/>
      <c r="C44" s="150"/>
      <c r="D44" s="150"/>
      <c r="E44" s="150">
        <f t="shared" si="14"/>
        <v>0</v>
      </c>
      <c r="F44" s="150"/>
      <c r="G44" s="150">
        <f t="shared" si="15"/>
        <v>0</v>
      </c>
      <c r="H44" s="150">
        <v>2.0</v>
      </c>
      <c r="I44" s="150">
        <f t="shared" si="16"/>
        <v>0.2396874476</v>
      </c>
      <c r="J44" s="150">
        <v>106.12</v>
      </c>
      <c r="K44" s="150">
        <f t="shared" si="17"/>
        <v>0.359596677</v>
      </c>
      <c r="L44" s="150">
        <v>98.5</v>
      </c>
      <c r="M44" s="150">
        <f t="shared" si="18"/>
        <v>2.044688377</v>
      </c>
      <c r="N44" s="150">
        <v>0.08</v>
      </c>
      <c r="O44" s="150">
        <f t="shared" si="19"/>
        <v>0.0001521296632</v>
      </c>
      <c r="P44" s="150">
        <v>113.0</v>
      </c>
      <c r="Q44" s="150">
        <f t="shared" si="20"/>
        <v>1.55487184</v>
      </c>
      <c r="R44" s="150"/>
      <c r="S44" s="150">
        <f t="shared" si="21"/>
        <v>0</v>
      </c>
      <c r="T44" s="150"/>
      <c r="U44" s="150">
        <f t="shared" si="22"/>
        <v>0</v>
      </c>
      <c r="V44" s="150"/>
      <c r="W44" s="150">
        <f t="shared" si="23"/>
        <v>0</v>
      </c>
      <c r="X44" s="150">
        <v>28.0</v>
      </c>
      <c r="Y44" s="150">
        <f t="shared" si="24"/>
        <v>12.32665639</v>
      </c>
      <c r="Z44" s="150">
        <f t="shared" si="25"/>
        <v>347.7</v>
      </c>
      <c r="AA44" s="150">
        <f t="shared" si="26"/>
        <v>0.3419367585</v>
      </c>
    </row>
    <row r="45" ht="12.75" customHeight="1">
      <c r="A45" s="22" t="s">
        <v>232</v>
      </c>
      <c r="B45" s="150"/>
      <c r="C45" s="150"/>
      <c r="D45" s="150">
        <v>2.0</v>
      </c>
      <c r="E45" s="150">
        <f t="shared" si="14"/>
        <v>1.394700139</v>
      </c>
      <c r="F45" s="150"/>
      <c r="G45" s="150">
        <f t="shared" si="15"/>
        <v>0</v>
      </c>
      <c r="H45" s="150">
        <v>3.5</v>
      </c>
      <c r="I45" s="150">
        <f t="shared" si="16"/>
        <v>0.4194530332</v>
      </c>
      <c r="J45" s="150">
        <v>72.9</v>
      </c>
      <c r="K45" s="150">
        <f t="shared" si="17"/>
        <v>0.2470278718</v>
      </c>
      <c r="L45" s="150">
        <v>2.65</v>
      </c>
      <c r="M45" s="150">
        <f t="shared" si="18"/>
        <v>0.05500938273</v>
      </c>
      <c r="N45" s="150">
        <v>33.93</v>
      </c>
      <c r="O45" s="150">
        <f t="shared" si="19"/>
        <v>0.06452199339</v>
      </c>
      <c r="P45" s="150">
        <v>1.24</v>
      </c>
      <c r="Q45" s="150">
        <f t="shared" si="20"/>
        <v>0.01706231046</v>
      </c>
      <c r="R45" s="150">
        <v>0.0</v>
      </c>
      <c r="S45" s="150">
        <f t="shared" si="21"/>
        <v>0</v>
      </c>
      <c r="T45" s="150">
        <v>0.0</v>
      </c>
      <c r="U45" s="150">
        <f t="shared" si="22"/>
        <v>0</v>
      </c>
      <c r="V45" s="150">
        <v>0.0</v>
      </c>
      <c r="W45" s="150">
        <f t="shared" si="23"/>
        <v>0</v>
      </c>
      <c r="X45" s="150">
        <v>0.0</v>
      </c>
      <c r="Y45" s="150">
        <f t="shared" si="24"/>
        <v>0</v>
      </c>
      <c r="Z45" s="150">
        <f t="shared" si="25"/>
        <v>116.22</v>
      </c>
      <c r="AA45" s="150">
        <f t="shared" si="26"/>
        <v>0.1142936154</v>
      </c>
    </row>
    <row r="46" ht="12.75" customHeight="1">
      <c r="A46" s="44" t="s">
        <v>233</v>
      </c>
      <c r="B46" s="151"/>
      <c r="C46" s="151"/>
      <c r="D46" s="151"/>
      <c r="E46" s="151">
        <f t="shared" si="14"/>
        <v>0</v>
      </c>
      <c r="F46" s="151">
        <v>5.0</v>
      </c>
      <c r="G46" s="151">
        <f t="shared" si="15"/>
        <v>0.2153056479</v>
      </c>
      <c r="H46" s="151"/>
      <c r="I46" s="151">
        <f t="shared" si="16"/>
        <v>0</v>
      </c>
      <c r="J46" s="151">
        <v>550.8000000000002</v>
      </c>
      <c r="K46" s="151">
        <f t="shared" si="17"/>
        <v>1.866432809</v>
      </c>
      <c r="L46" s="151">
        <v>1.5</v>
      </c>
      <c r="M46" s="151">
        <f t="shared" si="18"/>
        <v>0.03113738645</v>
      </c>
      <c r="N46" s="151"/>
      <c r="O46" s="151">
        <f t="shared" si="19"/>
        <v>0</v>
      </c>
      <c r="P46" s="151"/>
      <c r="Q46" s="151">
        <f t="shared" si="20"/>
        <v>0</v>
      </c>
      <c r="R46" s="151"/>
      <c r="S46" s="151">
        <f t="shared" si="21"/>
        <v>0</v>
      </c>
      <c r="T46" s="151">
        <v>0.8</v>
      </c>
      <c r="U46" s="151">
        <f t="shared" si="22"/>
        <v>0.03045090173</v>
      </c>
      <c r="V46" s="151"/>
      <c r="W46" s="151">
        <f t="shared" si="23"/>
        <v>0</v>
      </c>
      <c r="X46" s="151">
        <v>0.4</v>
      </c>
      <c r="Y46" s="151">
        <f t="shared" si="24"/>
        <v>0.1760950913</v>
      </c>
      <c r="Z46" s="151">
        <f t="shared" si="25"/>
        <v>558.5</v>
      </c>
      <c r="AA46" s="151">
        <f t="shared" si="26"/>
        <v>0.5492426794</v>
      </c>
    </row>
    <row r="47" ht="12.75" customHeight="1">
      <c r="A47" s="16" t="s">
        <v>234</v>
      </c>
      <c r="B47" s="152"/>
      <c r="C47" s="152"/>
      <c r="D47" s="152"/>
      <c r="E47" s="152">
        <f t="shared" si="14"/>
        <v>0</v>
      </c>
      <c r="F47" s="152">
        <v>73.25</v>
      </c>
      <c r="G47" s="152">
        <f t="shared" si="15"/>
        <v>3.154227742</v>
      </c>
      <c r="H47" s="152">
        <v>0.0</v>
      </c>
      <c r="I47" s="152">
        <f t="shared" si="16"/>
        <v>0</v>
      </c>
      <c r="J47" s="152">
        <v>25393.1</v>
      </c>
      <c r="K47" s="152">
        <f t="shared" si="17"/>
        <v>86.04668657</v>
      </c>
      <c r="L47" s="152">
        <v>0.8</v>
      </c>
      <c r="M47" s="152">
        <f t="shared" si="18"/>
        <v>0.01660660611</v>
      </c>
      <c r="N47" s="152">
        <v>6.459999999999999</v>
      </c>
      <c r="O47" s="152">
        <f t="shared" si="19"/>
        <v>0.0122844703</v>
      </c>
      <c r="P47" s="152">
        <v>27.35</v>
      </c>
      <c r="Q47" s="152">
        <f t="shared" si="20"/>
        <v>0.376334025</v>
      </c>
      <c r="R47" s="152">
        <v>0.0</v>
      </c>
      <c r="S47" s="152">
        <f t="shared" si="21"/>
        <v>0</v>
      </c>
      <c r="T47" s="152">
        <v>0.0</v>
      </c>
      <c r="U47" s="152">
        <f t="shared" si="22"/>
        <v>0</v>
      </c>
      <c r="V47" s="152">
        <v>0.0</v>
      </c>
      <c r="W47" s="152">
        <f t="shared" si="23"/>
        <v>0</v>
      </c>
      <c r="X47" s="152">
        <v>0.02</v>
      </c>
      <c r="Y47" s="152">
        <f t="shared" si="24"/>
        <v>0.008804754567</v>
      </c>
      <c r="Z47" s="152">
        <f t="shared" si="25"/>
        <v>25500.98</v>
      </c>
      <c r="AA47" s="152">
        <f t="shared" si="26"/>
        <v>25.0782929</v>
      </c>
    </row>
    <row r="48" ht="12.75" customHeight="1">
      <c r="A48" s="22" t="s">
        <v>235</v>
      </c>
      <c r="B48" s="150"/>
      <c r="C48" s="150"/>
      <c r="D48" s="150"/>
      <c r="E48" s="150">
        <f t="shared" si="14"/>
        <v>0</v>
      </c>
      <c r="F48" s="150"/>
      <c r="G48" s="150">
        <f t="shared" si="15"/>
        <v>0</v>
      </c>
      <c r="H48" s="150">
        <v>0.2</v>
      </c>
      <c r="I48" s="150">
        <f t="shared" si="16"/>
        <v>0.02396874476</v>
      </c>
      <c r="J48" s="150">
        <v>0.7</v>
      </c>
      <c r="K48" s="150">
        <f t="shared" si="17"/>
        <v>0.002372009743</v>
      </c>
      <c r="L48" s="150">
        <v>4.5</v>
      </c>
      <c r="M48" s="150">
        <f t="shared" si="18"/>
        <v>0.09341215936</v>
      </c>
      <c r="N48" s="150">
        <v>48.17</v>
      </c>
      <c r="O48" s="150">
        <f t="shared" si="19"/>
        <v>0.09160107343</v>
      </c>
      <c r="P48" s="150">
        <v>9.85</v>
      </c>
      <c r="Q48" s="150">
        <f t="shared" si="20"/>
        <v>0.1355352887</v>
      </c>
      <c r="R48" s="150"/>
      <c r="S48" s="150">
        <f t="shared" si="21"/>
        <v>0</v>
      </c>
      <c r="T48" s="150"/>
      <c r="U48" s="150">
        <f t="shared" si="22"/>
        <v>0</v>
      </c>
      <c r="V48" s="150"/>
      <c r="W48" s="150">
        <f t="shared" si="23"/>
        <v>0</v>
      </c>
      <c r="X48" s="150">
        <v>0.01</v>
      </c>
      <c r="Y48" s="150">
        <f t="shared" si="24"/>
        <v>0.004402377284</v>
      </c>
      <c r="Z48" s="150">
        <f t="shared" si="25"/>
        <v>63.43</v>
      </c>
      <c r="AA48" s="150">
        <f t="shared" si="26"/>
        <v>0.06237862696</v>
      </c>
    </row>
    <row r="49" ht="12.75" customHeight="1">
      <c r="A49" s="22" t="s">
        <v>236</v>
      </c>
      <c r="B49" s="150"/>
      <c r="C49" s="150"/>
      <c r="D49" s="150"/>
      <c r="E49" s="150">
        <f t="shared" si="14"/>
        <v>0</v>
      </c>
      <c r="F49" s="150"/>
      <c r="G49" s="150">
        <f t="shared" si="15"/>
        <v>0</v>
      </c>
      <c r="H49" s="150">
        <v>0.3</v>
      </c>
      <c r="I49" s="150">
        <f t="shared" si="16"/>
        <v>0.03595311714</v>
      </c>
      <c r="J49" s="150">
        <v>2.45</v>
      </c>
      <c r="K49" s="150">
        <f t="shared" si="17"/>
        <v>0.0083020341</v>
      </c>
      <c r="L49" s="150">
        <v>0.3</v>
      </c>
      <c r="M49" s="150">
        <f t="shared" si="18"/>
        <v>0.00622747729</v>
      </c>
      <c r="N49" s="150">
        <v>6.05</v>
      </c>
      <c r="O49" s="150">
        <f t="shared" si="19"/>
        <v>0.01150480578</v>
      </c>
      <c r="P49" s="150">
        <v>7.1</v>
      </c>
      <c r="Q49" s="150">
        <f t="shared" si="20"/>
        <v>0.09769548729</v>
      </c>
      <c r="R49" s="150">
        <v>0.0</v>
      </c>
      <c r="S49" s="150">
        <f t="shared" si="21"/>
        <v>0</v>
      </c>
      <c r="T49" s="150">
        <v>0.0</v>
      </c>
      <c r="U49" s="150">
        <f t="shared" si="22"/>
        <v>0</v>
      </c>
      <c r="V49" s="150">
        <v>0.25</v>
      </c>
      <c r="W49" s="150">
        <f t="shared" si="23"/>
        <v>0.09173302022</v>
      </c>
      <c r="X49" s="150">
        <v>0.01</v>
      </c>
      <c r="Y49" s="150">
        <f t="shared" si="24"/>
        <v>0.004402377284</v>
      </c>
      <c r="Z49" s="150">
        <f t="shared" si="25"/>
        <v>16.46</v>
      </c>
      <c r="AA49" s="150">
        <f t="shared" si="26"/>
        <v>0.0161871701</v>
      </c>
    </row>
    <row r="50" ht="12.75" customHeight="1">
      <c r="A50" s="22" t="s">
        <v>237</v>
      </c>
      <c r="B50" s="150"/>
      <c r="C50" s="150"/>
      <c r="D50" s="150"/>
      <c r="E50" s="150">
        <f t="shared" si="14"/>
        <v>0</v>
      </c>
      <c r="F50" s="150"/>
      <c r="G50" s="150">
        <f t="shared" si="15"/>
        <v>0</v>
      </c>
      <c r="H50" s="150">
        <v>0.0</v>
      </c>
      <c r="I50" s="150">
        <f t="shared" si="16"/>
        <v>0</v>
      </c>
      <c r="J50" s="150"/>
      <c r="K50" s="150">
        <f t="shared" si="17"/>
        <v>0</v>
      </c>
      <c r="L50" s="150">
        <v>58.17</v>
      </c>
      <c r="M50" s="150">
        <f t="shared" si="18"/>
        <v>1.207507847</v>
      </c>
      <c r="N50" s="150">
        <v>40.35</v>
      </c>
      <c r="O50" s="150">
        <f t="shared" si="19"/>
        <v>0.07673039885</v>
      </c>
      <c r="P50" s="150">
        <v>9.22</v>
      </c>
      <c r="Q50" s="150">
        <f t="shared" si="20"/>
        <v>0.1268665342</v>
      </c>
      <c r="R50" s="150">
        <v>0.5</v>
      </c>
      <c r="S50" s="150">
        <f t="shared" si="21"/>
        <v>0.04646365149</v>
      </c>
      <c r="T50" s="150">
        <v>0.0</v>
      </c>
      <c r="U50" s="150">
        <f t="shared" si="22"/>
        <v>0</v>
      </c>
      <c r="V50" s="150">
        <v>0.0</v>
      </c>
      <c r="W50" s="150">
        <f t="shared" si="23"/>
        <v>0</v>
      </c>
      <c r="X50" s="150">
        <v>3.0</v>
      </c>
      <c r="Y50" s="150">
        <f t="shared" si="24"/>
        <v>1.320713185</v>
      </c>
      <c r="Z50" s="150">
        <f t="shared" si="25"/>
        <v>111.24</v>
      </c>
      <c r="AA50" s="150">
        <f t="shared" si="26"/>
        <v>0.1093961605</v>
      </c>
    </row>
    <row r="51" ht="12.75" customHeight="1">
      <c r="A51" s="22" t="s">
        <v>238</v>
      </c>
      <c r="B51" s="150"/>
      <c r="C51" s="150"/>
      <c r="D51" s="150"/>
      <c r="E51" s="150">
        <f t="shared" si="14"/>
        <v>0</v>
      </c>
      <c r="F51" s="150"/>
      <c r="G51" s="150">
        <f t="shared" si="15"/>
        <v>0</v>
      </c>
      <c r="H51" s="150">
        <v>23.1</v>
      </c>
      <c r="I51" s="150">
        <f t="shared" si="16"/>
        <v>2.768390019</v>
      </c>
      <c r="J51" s="150">
        <v>85.0</v>
      </c>
      <c r="K51" s="150">
        <f t="shared" si="17"/>
        <v>0.2880297545</v>
      </c>
      <c r="L51" s="150">
        <v>139.6</v>
      </c>
      <c r="M51" s="150">
        <f t="shared" si="18"/>
        <v>2.897852766</v>
      </c>
      <c r="N51" s="150">
        <v>3.8</v>
      </c>
      <c r="O51" s="150">
        <f t="shared" si="19"/>
        <v>0.007226159</v>
      </c>
      <c r="P51" s="150"/>
      <c r="Q51" s="150">
        <f t="shared" si="20"/>
        <v>0</v>
      </c>
      <c r="R51" s="150"/>
      <c r="S51" s="150">
        <f t="shared" si="21"/>
        <v>0</v>
      </c>
      <c r="T51" s="150"/>
      <c r="U51" s="150">
        <f t="shared" si="22"/>
        <v>0</v>
      </c>
      <c r="V51" s="150"/>
      <c r="W51" s="150">
        <f t="shared" si="23"/>
        <v>0</v>
      </c>
      <c r="X51" s="150"/>
      <c r="Y51" s="150">
        <f t="shared" si="24"/>
        <v>0</v>
      </c>
      <c r="Z51" s="150">
        <f t="shared" si="25"/>
        <v>251.5</v>
      </c>
      <c r="AA51" s="150">
        <f t="shared" si="26"/>
        <v>0.2473313051</v>
      </c>
    </row>
    <row r="52" ht="12.75" customHeight="1">
      <c r="A52" s="44" t="s">
        <v>239</v>
      </c>
      <c r="B52" s="151"/>
      <c r="C52" s="151"/>
      <c r="D52" s="151"/>
      <c r="E52" s="151">
        <f t="shared" si="14"/>
        <v>0</v>
      </c>
      <c r="F52" s="151"/>
      <c r="G52" s="151">
        <f t="shared" si="15"/>
        <v>0</v>
      </c>
      <c r="H52" s="151"/>
      <c r="I52" s="151">
        <f t="shared" si="16"/>
        <v>0</v>
      </c>
      <c r="J52" s="151">
        <v>1.5</v>
      </c>
      <c r="K52" s="151">
        <f t="shared" si="17"/>
        <v>0.00508287802</v>
      </c>
      <c r="L52" s="151">
        <v>46.669999999999995</v>
      </c>
      <c r="M52" s="151">
        <f t="shared" si="18"/>
        <v>0.9687878838</v>
      </c>
      <c r="N52" s="151">
        <v>52.5</v>
      </c>
      <c r="O52" s="151">
        <f t="shared" si="19"/>
        <v>0.09983509145</v>
      </c>
      <c r="P52" s="151"/>
      <c r="Q52" s="151">
        <f t="shared" si="20"/>
        <v>0</v>
      </c>
      <c r="R52" s="151"/>
      <c r="S52" s="151">
        <f t="shared" si="21"/>
        <v>0</v>
      </c>
      <c r="T52" s="151">
        <v>18.0</v>
      </c>
      <c r="U52" s="151">
        <f t="shared" si="22"/>
        <v>0.6851452889</v>
      </c>
      <c r="V52" s="151"/>
      <c r="W52" s="151">
        <f t="shared" si="23"/>
        <v>0</v>
      </c>
      <c r="X52" s="151"/>
      <c r="Y52" s="151">
        <f t="shared" si="24"/>
        <v>0</v>
      </c>
      <c r="Z52" s="151">
        <f t="shared" si="25"/>
        <v>118.67</v>
      </c>
      <c r="AA52" s="151">
        <f t="shared" si="26"/>
        <v>0.1167030058</v>
      </c>
    </row>
    <row r="53" ht="12.75" customHeight="1">
      <c r="A53" s="16" t="s">
        <v>240</v>
      </c>
      <c r="B53" s="150"/>
      <c r="C53" s="150"/>
      <c r="D53" s="150">
        <v>0.02</v>
      </c>
      <c r="E53" s="150">
        <f t="shared" si="14"/>
        <v>0.01394700139</v>
      </c>
      <c r="F53" s="150">
        <v>124.43000000000006</v>
      </c>
      <c r="G53" s="150">
        <f t="shared" si="15"/>
        <v>5.358096354</v>
      </c>
      <c r="H53" s="150">
        <v>6.73</v>
      </c>
      <c r="I53" s="150">
        <f t="shared" si="16"/>
        <v>0.8065482611</v>
      </c>
      <c r="J53" s="150">
        <v>20.259999999999998</v>
      </c>
      <c r="K53" s="150">
        <f t="shared" si="17"/>
        <v>0.06865273913</v>
      </c>
      <c r="L53" s="150">
        <v>94.17</v>
      </c>
      <c r="M53" s="150">
        <f t="shared" si="18"/>
        <v>1.954805121</v>
      </c>
      <c r="N53" s="150">
        <v>19.540000000000003</v>
      </c>
      <c r="O53" s="150">
        <f t="shared" si="19"/>
        <v>0.03715767023</v>
      </c>
      <c r="P53" s="150">
        <v>73.52</v>
      </c>
      <c r="Q53" s="150">
        <f t="shared" si="20"/>
        <v>1.011629891</v>
      </c>
      <c r="R53" s="150">
        <v>17.3</v>
      </c>
      <c r="S53" s="150">
        <f t="shared" si="21"/>
        <v>1.607642341</v>
      </c>
      <c r="T53" s="150">
        <v>1.1</v>
      </c>
      <c r="U53" s="150">
        <f t="shared" si="22"/>
        <v>0.04186998988</v>
      </c>
      <c r="V53" s="150">
        <v>0.0</v>
      </c>
      <c r="W53" s="150">
        <f t="shared" si="23"/>
        <v>0</v>
      </c>
      <c r="X53" s="150">
        <v>0.0</v>
      </c>
      <c r="Y53" s="150">
        <f t="shared" si="24"/>
        <v>0</v>
      </c>
      <c r="Z53" s="150">
        <f t="shared" si="25"/>
        <v>357.07</v>
      </c>
      <c r="AA53" s="150">
        <f t="shared" si="26"/>
        <v>0.3511514477</v>
      </c>
    </row>
    <row r="54" ht="12.75" customHeight="1">
      <c r="A54" s="44" t="s">
        <v>241</v>
      </c>
      <c r="B54" s="151"/>
      <c r="C54" s="151"/>
      <c r="D54" s="151"/>
      <c r="E54" s="151">
        <f t="shared" si="14"/>
        <v>0</v>
      </c>
      <c r="F54" s="151">
        <v>0.06</v>
      </c>
      <c r="G54" s="151">
        <f t="shared" si="15"/>
        <v>0.002583667775</v>
      </c>
      <c r="H54" s="151"/>
      <c r="I54" s="151">
        <f t="shared" si="16"/>
        <v>0</v>
      </c>
      <c r="J54" s="151"/>
      <c r="K54" s="151">
        <f t="shared" si="17"/>
        <v>0</v>
      </c>
      <c r="L54" s="151">
        <v>0.25</v>
      </c>
      <c r="M54" s="151">
        <f t="shared" si="18"/>
        <v>0.005189564409</v>
      </c>
      <c r="N54" s="151"/>
      <c r="O54" s="151">
        <f t="shared" si="19"/>
        <v>0</v>
      </c>
      <c r="P54" s="151"/>
      <c r="Q54" s="151">
        <f t="shared" si="20"/>
        <v>0</v>
      </c>
      <c r="R54" s="151"/>
      <c r="S54" s="151">
        <f t="shared" si="21"/>
        <v>0</v>
      </c>
      <c r="T54" s="151"/>
      <c r="U54" s="151">
        <f t="shared" si="22"/>
        <v>0</v>
      </c>
      <c r="V54" s="151"/>
      <c r="W54" s="151">
        <f t="shared" si="23"/>
        <v>0</v>
      </c>
      <c r="X54" s="151"/>
      <c r="Y54" s="151">
        <f t="shared" si="24"/>
        <v>0</v>
      </c>
      <c r="Z54" s="151">
        <f t="shared" si="25"/>
        <v>0.31</v>
      </c>
      <c r="AA54" s="151">
        <f t="shared" si="26"/>
        <v>0.0003048616484</v>
      </c>
    </row>
    <row r="55" ht="12.75" customHeight="1">
      <c r="A55" s="16" t="s">
        <v>242</v>
      </c>
      <c r="B55" s="152"/>
      <c r="C55" s="152"/>
      <c r="D55" s="152"/>
      <c r="E55" s="152">
        <f t="shared" si="14"/>
        <v>0</v>
      </c>
      <c r="F55" s="152">
        <v>2.1</v>
      </c>
      <c r="G55" s="152">
        <f t="shared" si="15"/>
        <v>0.09042837212</v>
      </c>
      <c r="H55" s="152">
        <v>8.3</v>
      </c>
      <c r="I55" s="152">
        <f t="shared" si="16"/>
        <v>0.9947029074</v>
      </c>
      <c r="J55" s="152">
        <v>6.45</v>
      </c>
      <c r="K55" s="152">
        <f t="shared" si="17"/>
        <v>0.02185637549</v>
      </c>
      <c r="L55" s="152">
        <v>12.35</v>
      </c>
      <c r="M55" s="152">
        <f t="shared" si="18"/>
        <v>0.2563644818</v>
      </c>
      <c r="N55" s="152">
        <v>99.82999999999998</v>
      </c>
      <c r="O55" s="152">
        <f t="shared" si="19"/>
        <v>0.1898388034</v>
      </c>
      <c r="P55" s="152">
        <v>6.3999999999999995</v>
      </c>
      <c r="Q55" s="152">
        <f t="shared" si="20"/>
        <v>0.08806353784</v>
      </c>
      <c r="R55" s="152">
        <v>0.8</v>
      </c>
      <c r="S55" s="152">
        <f t="shared" si="21"/>
        <v>0.07434184238</v>
      </c>
      <c r="T55" s="152"/>
      <c r="U55" s="152">
        <f t="shared" si="22"/>
        <v>0</v>
      </c>
      <c r="V55" s="152"/>
      <c r="W55" s="152">
        <f t="shared" si="23"/>
        <v>0</v>
      </c>
      <c r="X55" s="152"/>
      <c r="Y55" s="152">
        <f t="shared" si="24"/>
        <v>0</v>
      </c>
      <c r="Z55" s="152">
        <f t="shared" si="25"/>
        <v>136.23</v>
      </c>
      <c r="AA55" s="152">
        <f t="shared" si="26"/>
        <v>0.1339719431</v>
      </c>
    </row>
    <row r="56" ht="12.75" customHeight="1">
      <c r="A56" s="22" t="s">
        <v>243</v>
      </c>
      <c r="B56" s="150"/>
      <c r="C56" s="150"/>
      <c r="D56" s="150"/>
      <c r="E56" s="150">
        <f t="shared" si="14"/>
        <v>0</v>
      </c>
      <c r="F56" s="150">
        <v>0.5</v>
      </c>
      <c r="G56" s="150">
        <f t="shared" si="15"/>
        <v>0.02153056479</v>
      </c>
      <c r="H56" s="150">
        <v>34.04</v>
      </c>
      <c r="I56" s="150">
        <f t="shared" si="16"/>
        <v>4.079480358</v>
      </c>
      <c r="J56" s="150">
        <v>621.0299999999999</v>
      </c>
      <c r="K56" s="150">
        <f t="shared" si="17"/>
        <v>2.104413158</v>
      </c>
      <c r="L56" s="150">
        <v>26.0</v>
      </c>
      <c r="M56" s="150">
        <f t="shared" si="18"/>
        <v>0.5397146985</v>
      </c>
      <c r="N56" s="150">
        <v>1383.63</v>
      </c>
      <c r="O56" s="150">
        <f t="shared" si="19"/>
        <v>2.631139573</v>
      </c>
      <c r="P56" s="150">
        <v>3.1199999999999997</v>
      </c>
      <c r="Q56" s="150">
        <f t="shared" si="20"/>
        <v>0.0429309747</v>
      </c>
      <c r="R56" s="150"/>
      <c r="S56" s="150">
        <f t="shared" si="21"/>
        <v>0</v>
      </c>
      <c r="T56" s="150">
        <v>11.31</v>
      </c>
      <c r="U56" s="150">
        <f t="shared" si="22"/>
        <v>0.4304996232</v>
      </c>
      <c r="V56" s="150"/>
      <c r="W56" s="150">
        <f t="shared" si="23"/>
        <v>0</v>
      </c>
      <c r="X56" s="150"/>
      <c r="Y56" s="150">
        <f t="shared" si="24"/>
        <v>0</v>
      </c>
      <c r="Z56" s="150">
        <f t="shared" si="25"/>
        <v>2079.63</v>
      </c>
      <c r="AA56" s="150">
        <f t="shared" si="26"/>
        <v>2.045159451</v>
      </c>
    </row>
    <row r="57" ht="12.75" customHeight="1">
      <c r="A57" s="44" t="s">
        <v>244</v>
      </c>
      <c r="B57" s="151"/>
      <c r="C57" s="151"/>
      <c r="D57" s="151"/>
      <c r="E57" s="151">
        <f t="shared" si="14"/>
        <v>0</v>
      </c>
      <c r="F57" s="151">
        <v>346.94999999999993</v>
      </c>
      <c r="G57" s="151">
        <f t="shared" si="15"/>
        <v>14.94005891</v>
      </c>
      <c r="H57" s="151">
        <v>306.06999999999994</v>
      </c>
      <c r="I57" s="151">
        <f t="shared" si="16"/>
        <v>36.68056854</v>
      </c>
      <c r="J57" s="151">
        <v>101.16999999999997</v>
      </c>
      <c r="K57" s="151">
        <f t="shared" si="17"/>
        <v>0.3428231796</v>
      </c>
      <c r="L57" s="151">
        <v>1269.33</v>
      </c>
      <c r="M57" s="151">
        <f t="shared" si="18"/>
        <v>26.34907916</v>
      </c>
      <c r="N57" s="151">
        <v>3710.42000000003</v>
      </c>
      <c r="O57" s="151">
        <f t="shared" si="19"/>
        <v>7.05581181</v>
      </c>
      <c r="P57" s="151">
        <v>628.0799999999991</v>
      </c>
      <c r="Q57" s="151">
        <f t="shared" si="20"/>
        <v>8.642335445</v>
      </c>
      <c r="R57" s="151">
        <v>63.39999999999999</v>
      </c>
      <c r="S57" s="151">
        <f t="shared" si="21"/>
        <v>5.891591008</v>
      </c>
      <c r="T57" s="151">
        <v>14.259999999999998</v>
      </c>
      <c r="U57" s="151">
        <f t="shared" si="22"/>
        <v>0.5427873233</v>
      </c>
      <c r="V57" s="151">
        <v>106.75</v>
      </c>
      <c r="W57" s="151">
        <f t="shared" si="23"/>
        <v>39.16999963</v>
      </c>
      <c r="X57" s="151">
        <v>1.1500000000000001</v>
      </c>
      <c r="Y57" s="151">
        <f t="shared" si="24"/>
        <v>0.5062733876</v>
      </c>
      <c r="Z57" s="151">
        <f t="shared" si="25"/>
        <v>6547.58</v>
      </c>
      <c r="AA57" s="151">
        <f t="shared" si="26"/>
        <v>6.439051715</v>
      </c>
    </row>
    <row r="58" ht="12.75" customHeight="1">
      <c r="A58" s="16" t="s">
        <v>245</v>
      </c>
      <c r="B58" s="152"/>
      <c r="C58" s="152"/>
      <c r="D58" s="152"/>
      <c r="E58" s="152">
        <f t="shared" si="14"/>
        <v>0</v>
      </c>
      <c r="F58" s="152">
        <v>2.0</v>
      </c>
      <c r="G58" s="152">
        <f t="shared" si="15"/>
        <v>0.08612225916</v>
      </c>
      <c r="H58" s="152">
        <v>46.11</v>
      </c>
      <c r="I58" s="152">
        <f t="shared" si="16"/>
        <v>5.525994104</v>
      </c>
      <c r="J58" s="152"/>
      <c r="K58" s="152">
        <f t="shared" si="17"/>
        <v>0</v>
      </c>
      <c r="L58" s="152">
        <v>212.0</v>
      </c>
      <c r="M58" s="152">
        <f t="shared" si="18"/>
        <v>4.400750619</v>
      </c>
      <c r="N58" s="152"/>
      <c r="O58" s="152">
        <f t="shared" si="19"/>
        <v>0</v>
      </c>
      <c r="P58" s="152"/>
      <c r="Q58" s="152">
        <f t="shared" si="20"/>
        <v>0</v>
      </c>
      <c r="R58" s="152">
        <v>0.5</v>
      </c>
      <c r="S58" s="152">
        <f t="shared" si="21"/>
        <v>0.04646365149</v>
      </c>
      <c r="T58" s="152"/>
      <c r="U58" s="152">
        <f t="shared" si="22"/>
        <v>0</v>
      </c>
      <c r="V58" s="152"/>
      <c r="W58" s="152">
        <f t="shared" si="23"/>
        <v>0</v>
      </c>
      <c r="X58" s="152"/>
      <c r="Y58" s="152">
        <f t="shared" si="24"/>
        <v>0</v>
      </c>
      <c r="Z58" s="152">
        <f t="shared" si="25"/>
        <v>260.61</v>
      </c>
      <c r="AA58" s="152">
        <f t="shared" si="26"/>
        <v>0.2562903038</v>
      </c>
    </row>
    <row r="59" ht="12.75" customHeight="1">
      <c r="A59" s="22" t="s">
        <v>246</v>
      </c>
      <c r="B59" s="150"/>
      <c r="C59" s="150"/>
      <c r="D59" s="150"/>
      <c r="E59" s="150">
        <f t="shared" si="14"/>
        <v>0</v>
      </c>
      <c r="F59" s="150">
        <v>4.39</v>
      </c>
      <c r="G59" s="150">
        <f t="shared" si="15"/>
        <v>0.1890383589</v>
      </c>
      <c r="H59" s="150">
        <v>5.14</v>
      </c>
      <c r="I59" s="150">
        <f t="shared" si="16"/>
        <v>0.6159967403</v>
      </c>
      <c r="J59" s="150">
        <v>840.2099999999999</v>
      </c>
      <c r="K59" s="150">
        <f t="shared" si="17"/>
        <v>2.847123294</v>
      </c>
      <c r="L59" s="150">
        <v>148.65999999999997</v>
      </c>
      <c r="M59" s="150">
        <f t="shared" si="18"/>
        <v>3.08592258</v>
      </c>
      <c r="N59" s="150">
        <v>477.30999999999995</v>
      </c>
      <c r="O59" s="150">
        <f t="shared" si="19"/>
        <v>0.907662619</v>
      </c>
      <c r="P59" s="150">
        <v>30.59000000000001</v>
      </c>
      <c r="Q59" s="150">
        <f t="shared" si="20"/>
        <v>0.420916191</v>
      </c>
      <c r="R59" s="150">
        <v>0.1</v>
      </c>
      <c r="S59" s="150">
        <f t="shared" si="21"/>
        <v>0.009292730297</v>
      </c>
      <c r="T59" s="150">
        <v>2.7</v>
      </c>
      <c r="U59" s="150">
        <f t="shared" si="22"/>
        <v>0.1027717933</v>
      </c>
      <c r="V59" s="150">
        <v>1.0</v>
      </c>
      <c r="W59" s="150">
        <f t="shared" si="23"/>
        <v>0.3669320809</v>
      </c>
      <c r="X59" s="150">
        <v>0.0</v>
      </c>
      <c r="Y59" s="150">
        <f t="shared" si="24"/>
        <v>0</v>
      </c>
      <c r="Z59" s="150">
        <f t="shared" si="25"/>
        <v>1510.1</v>
      </c>
      <c r="AA59" s="150">
        <f t="shared" si="26"/>
        <v>1.485069597</v>
      </c>
    </row>
    <row r="60" ht="12.75" customHeight="1">
      <c r="A60" s="44" t="s">
        <v>247</v>
      </c>
      <c r="B60" s="151"/>
      <c r="C60" s="151"/>
      <c r="D60" s="151"/>
      <c r="E60" s="151">
        <f t="shared" si="14"/>
        <v>0</v>
      </c>
      <c r="F60" s="151">
        <v>4.8</v>
      </c>
      <c r="G60" s="151">
        <f t="shared" si="15"/>
        <v>0.206693422</v>
      </c>
      <c r="H60" s="151">
        <v>23.9</v>
      </c>
      <c r="I60" s="151">
        <f t="shared" si="16"/>
        <v>2.864264998</v>
      </c>
      <c r="J60" s="151">
        <v>365.26</v>
      </c>
      <c r="K60" s="151">
        <f t="shared" si="17"/>
        <v>1.237714684</v>
      </c>
      <c r="L60" s="151">
        <v>8.5</v>
      </c>
      <c r="M60" s="151">
        <f t="shared" si="18"/>
        <v>0.1764451899</v>
      </c>
      <c r="N60" s="151">
        <v>168.13999999999996</v>
      </c>
      <c r="O60" s="151">
        <f t="shared" si="19"/>
        <v>0.3197385195</v>
      </c>
      <c r="P60" s="151"/>
      <c r="Q60" s="151">
        <f t="shared" si="20"/>
        <v>0</v>
      </c>
      <c r="R60" s="151">
        <v>5.829999999999999</v>
      </c>
      <c r="S60" s="151">
        <f t="shared" si="21"/>
        <v>0.5417661763</v>
      </c>
      <c r="T60" s="151"/>
      <c r="U60" s="151">
        <f t="shared" si="22"/>
        <v>0</v>
      </c>
      <c r="V60" s="151"/>
      <c r="W60" s="151">
        <f t="shared" si="23"/>
        <v>0</v>
      </c>
      <c r="X60" s="151">
        <v>14.0</v>
      </c>
      <c r="Y60" s="151">
        <f t="shared" si="24"/>
        <v>6.163328197</v>
      </c>
      <c r="Z60" s="151">
        <f t="shared" si="25"/>
        <v>590.43</v>
      </c>
      <c r="AA60" s="151">
        <f t="shared" si="26"/>
        <v>0.5806434292</v>
      </c>
    </row>
    <row r="61" ht="12.75" customHeight="1">
      <c r="A61" s="16" t="s">
        <v>248</v>
      </c>
      <c r="B61" s="152"/>
      <c r="C61" s="152"/>
      <c r="D61" s="152">
        <v>2.2199999999999998</v>
      </c>
      <c r="E61" s="152">
        <f t="shared" si="14"/>
        <v>1.548117155</v>
      </c>
      <c r="F61" s="152">
        <v>418.2099999999998</v>
      </c>
      <c r="G61" s="152">
        <f t="shared" si="15"/>
        <v>18.008595</v>
      </c>
      <c r="H61" s="152">
        <v>158.90999999999994</v>
      </c>
      <c r="I61" s="152">
        <f t="shared" si="16"/>
        <v>19.04436615</v>
      </c>
      <c r="J61" s="152">
        <v>865.8899999999999</v>
      </c>
      <c r="K61" s="152">
        <f t="shared" si="17"/>
        <v>2.934142166</v>
      </c>
      <c r="L61" s="152">
        <v>351.8299999999999</v>
      </c>
      <c r="M61" s="152">
        <f t="shared" si="18"/>
        <v>7.303377784</v>
      </c>
      <c r="N61" s="152">
        <v>22445.040000000066</v>
      </c>
      <c r="O61" s="152">
        <f t="shared" si="19"/>
        <v>42.68195468</v>
      </c>
      <c r="P61" s="152">
        <v>4975.520000000054</v>
      </c>
      <c r="Q61" s="152">
        <f t="shared" si="20"/>
        <v>68.46279591</v>
      </c>
      <c r="R61" s="152">
        <v>76.82</v>
      </c>
      <c r="S61" s="152">
        <f t="shared" si="21"/>
        <v>7.138675414</v>
      </c>
      <c r="T61" s="152">
        <v>200.15999999999994</v>
      </c>
      <c r="U61" s="152">
        <f t="shared" si="22"/>
        <v>7.618815612</v>
      </c>
      <c r="V61" s="152"/>
      <c r="W61" s="152">
        <f t="shared" si="23"/>
        <v>0</v>
      </c>
      <c r="X61" s="152"/>
      <c r="Y61" s="152">
        <f t="shared" si="24"/>
        <v>0</v>
      </c>
      <c r="Z61" s="152">
        <f t="shared" si="25"/>
        <v>29494.6</v>
      </c>
      <c r="AA61" s="152">
        <f t="shared" si="26"/>
        <v>29.00571734</v>
      </c>
    </row>
    <row r="62" ht="12.75" customHeight="1">
      <c r="A62" s="22" t="s">
        <v>249</v>
      </c>
      <c r="B62" s="150"/>
      <c r="C62" s="150"/>
      <c r="D62" s="150">
        <v>31.03</v>
      </c>
      <c r="E62" s="150">
        <f t="shared" si="14"/>
        <v>21.63877266</v>
      </c>
      <c r="F62" s="150">
        <v>13.7</v>
      </c>
      <c r="G62" s="150">
        <f t="shared" si="15"/>
        <v>0.5899374752</v>
      </c>
      <c r="H62" s="150">
        <v>9.11</v>
      </c>
      <c r="I62" s="150">
        <f t="shared" si="16"/>
        <v>1.091776324</v>
      </c>
      <c r="J62" s="150">
        <v>6.7</v>
      </c>
      <c r="K62" s="150">
        <f t="shared" si="17"/>
        <v>0.02270352182</v>
      </c>
      <c r="L62" s="150">
        <v>1.5</v>
      </c>
      <c r="M62" s="150">
        <f t="shared" si="18"/>
        <v>0.03113738645</v>
      </c>
      <c r="N62" s="150">
        <v>22.02</v>
      </c>
      <c r="O62" s="150">
        <f t="shared" si="19"/>
        <v>0.04187368978</v>
      </c>
      <c r="P62" s="150">
        <v>57.220000000000006</v>
      </c>
      <c r="Q62" s="150">
        <f t="shared" si="20"/>
        <v>0.787343068</v>
      </c>
      <c r="R62" s="150"/>
      <c r="S62" s="150">
        <f t="shared" si="21"/>
        <v>0</v>
      </c>
      <c r="T62" s="150"/>
      <c r="U62" s="150">
        <f t="shared" si="22"/>
        <v>0</v>
      </c>
      <c r="V62" s="150"/>
      <c r="W62" s="150">
        <f t="shared" si="23"/>
        <v>0</v>
      </c>
      <c r="X62" s="150"/>
      <c r="Y62" s="150">
        <f t="shared" si="24"/>
        <v>0</v>
      </c>
      <c r="Z62" s="150">
        <f t="shared" si="25"/>
        <v>141.28</v>
      </c>
      <c r="AA62" s="150">
        <f t="shared" si="26"/>
        <v>0.1389382377</v>
      </c>
    </row>
    <row r="63" ht="12.75" customHeight="1">
      <c r="A63" s="22" t="s">
        <v>250</v>
      </c>
      <c r="B63" s="150"/>
      <c r="C63" s="150"/>
      <c r="D63" s="150"/>
      <c r="E63" s="150">
        <f t="shared" si="14"/>
        <v>0</v>
      </c>
      <c r="F63" s="150"/>
      <c r="G63" s="150">
        <f t="shared" si="15"/>
        <v>0</v>
      </c>
      <c r="H63" s="150"/>
      <c r="I63" s="150">
        <f t="shared" si="16"/>
        <v>0</v>
      </c>
      <c r="J63" s="150">
        <v>0.1</v>
      </c>
      <c r="K63" s="150">
        <f t="shared" si="17"/>
        <v>0.0003388585347</v>
      </c>
      <c r="L63" s="150"/>
      <c r="M63" s="150">
        <f t="shared" si="18"/>
        <v>0</v>
      </c>
      <c r="N63" s="150">
        <v>22.010000000000012</v>
      </c>
      <c r="O63" s="150">
        <f t="shared" si="19"/>
        <v>0.04185467358</v>
      </c>
      <c r="P63" s="150">
        <v>16.21</v>
      </c>
      <c r="Q63" s="150">
        <f t="shared" si="20"/>
        <v>0.2230484294</v>
      </c>
      <c r="R63" s="150"/>
      <c r="S63" s="150">
        <f t="shared" si="21"/>
        <v>0</v>
      </c>
      <c r="T63" s="150"/>
      <c r="U63" s="150">
        <f t="shared" si="22"/>
        <v>0</v>
      </c>
      <c r="V63" s="150"/>
      <c r="W63" s="150">
        <f t="shared" si="23"/>
        <v>0</v>
      </c>
      <c r="X63" s="150"/>
      <c r="Y63" s="150">
        <f t="shared" si="24"/>
        <v>0</v>
      </c>
      <c r="Z63" s="150">
        <f t="shared" si="25"/>
        <v>38.32</v>
      </c>
      <c r="AA63" s="150">
        <f t="shared" si="26"/>
        <v>0.03768483344</v>
      </c>
    </row>
    <row r="64" ht="12.75" customHeight="1">
      <c r="A64" s="44" t="s">
        <v>251</v>
      </c>
      <c r="B64" s="151"/>
      <c r="C64" s="151"/>
      <c r="D64" s="151">
        <v>101.0</v>
      </c>
      <c r="E64" s="151">
        <f t="shared" si="14"/>
        <v>70.43235704</v>
      </c>
      <c r="F64" s="151">
        <v>0.75</v>
      </c>
      <c r="G64" s="151">
        <f t="shared" si="15"/>
        <v>0.03229584718</v>
      </c>
      <c r="H64" s="151">
        <v>0.0</v>
      </c>
      <c r="I64" s="151">
        <f t="shared" si="16"/>
        <v>0</v>
      </c>
      <c r="J64" s="151">
        <v>189.4</v>
      </c>
      <c r="K64" s="151">
        <f t="shared" si="17"/>
        <v>0.6417980647</v>
      </c>
      <c r="L64" s="151"/>
      <c r="M64" s="151">
        <f t="shared" si="18"/>
        <v>0</v>
      </c>
      <c r="N64" s="151">
        <v>4.3</v>
      </c>
      <c r="O64" s="151">
        <f t="shared" si="19"/>
        <v>0.008176969395</v>
      </c>
      <c r="P64" s="151">
        <v>1.51</v>
      </c>
      <c r="Q64" s="151">
        <f t="shared" si="20"/>
        <v>0.02077749096</v>
      </c>
      <c r="R64" s="151">
        <v>0.0</v>
      </c>
      <c r="S64" s="151">
        <f t="shared" si="21"/>
        <v>0</v>
      </c>
      <c r="T64" s="151">
        <v>0.0</v>
      </c>
      <c r="U64" s="151">
        <f t="shared" si="22"/>
        <v>0</v>
      </c>
      <c r="V64" s="151">
        <v>0.0</v>
      </c>
      <c r="W64" s="151">
        <f t="shared" si="23"/>
        <v>0</v>
      </c>
      <c r="X64" s="151">
        <v>0.0</v>
      </c>
      <c r="Y64" s="151">
        <f t="shared" si="24"/>
        <v>0</v>
      </c>
      <c r="Z64" s="151">
        <f t="shared" si="25"/>
        <v>296.96</v>
      </c>
      <c r="AA64" s="151">
        <f t="shared" si="26"/>
        <v>0.2920377906</v>
      </c>
    </row>
    <row r="65" ht="12.75" customHeight="1">
      <c r="A65" s="16" t="s">
        <v>252</v>
      </c>
      <c r="B65" s="152"/>
      <c r="C65" s="152"/>
      <c r="D65" s="152"/>
      <c r="E65" s="152">
        <f t="shared" si="14"/>
        <v>0</v>
      </c>
      <c r="F65" s="152"/>
      <c r="G65" s="152">
        <f t="shared" si="15"/>
        <v>0</v>
      </c>
      <c r="H65" s="152">
        <v>0.1</v>
      </c>
      <c r="I65" s="152">
        <f t="shared" si="16"/>
        <v>0.01198437238</v>
      </c>
      <c r="J65" s="152">
        <v>1.0</v>
      </c>
      <c r="K65" s="152">
        <f t="shared" si="17"/>
        <v>0.003388585347</v>
      </c>
      <c r="L65" s="152"/>
      <c r="M65" s="152">
        <f t="shared" si="18"/>
        <v>0</v>
      </c>
      <c r="N65" s="152">
        <v>81.31</v>
      </c>
      <c r="O65" s="152">
        <f t="shared" si="19"/>
        <v>0.1546207864</v>
      </c>
      <c r="P65" s="152">
        <v>10.669999999999998</v>
      </c>
      <c r="Q65" s="152">
        <f t="shared" si="20"/>
        <v>0.1468184295</v>
      </c>
      <c r="R65" s="152"/>
      <c r="S65" s="152">
        <f t="shared" si="21"/>
        <v>0</v>
      </c>
      <c r="T65" s="152"/>
      <c r="U65" s="152">
        <f t="shared" si="22"/>
        <v>0</v>
      </c>
      <c r="V65" s="152"/>
      <c r="W65" s="152">
        <f t="shared" si="23"/>
        <v>0</v>
      </c>
      <c r="X65" s="152"/>
      <c r="Y65" s="152">
        <f t="shared" si="24"/>
        <v>0</v>
      </c>
      <c r="Z65" s="152">
        <f t="shared" si="25"/>
        <v>93.08</v>
      </c>
      <c r="AA65" s="152">
        <f t="shared" si="26"/>
        <v>0.09153716849</v>
      </c>
    </row>
    <row r="66" ht="12.75" customHeight="1">
      <c r="A66" s="22" t="s">
        <v>253</v>
      </c>
      <c r="B66" s="150"/>
      <c r="C66" s="150"/>
      <c r="D66" s="150"/>
      <c r="E66" s="150">
        <f t="shared" si="14"/>
        <v>0</v>
      </c>
      <c r="F66" s="150"/>
      <c r="G66" s="150">
        <f t="shared" si="15"/>
        <v>0</v>
      </c>
      <c r="H66" s="150">
        <v>0.11</v>
      </c>
      <c r="I66" s="150">
        <f t="shared" si="16"/>
        <v>0.01318280962</v>
      </c>
      <c r="J66" s="150">
        <v>61.1</v>
      </c>
      <c r="K66" s="150">
        <f t="shared" si="17"/>
        <v>0.2070425647</v>
      </c>
      <c r="L66" s="150">
        <v>68.56000000000002</v>
      </c>
      <c r="M66" s="150">
        <f t="shared" si="18"/>
        <v>1.423186143</v>
      </c>
      <c r="N66" s="150">
        <v>18025.599999999995</v>
      </c>
      <c r="O66" s="150">
        <f t="shared" si="19"/>
        <v>34.2778557</v>
      </c>
      <c r="P66" s="150">
        <v>35.65</v>
      </c>
      <c r="Q66" s="150">
        <f t="shared" si="20"/>
        <v>0.4905414256</v>
      </c>
      <c r="R66" s="150">
        <v>7.4399999999999995</v>
      </c>
      <c r="S66" s="150">
        <f t="shared" si="21"/>
        <v>0.6913791341</v>
      </c>
      <c r="T66" s="150">
        <v>6.1</v>
      </c>
      <c r="U66" s="150">
        <f t="shared" si="22"/>
        <v>0.2321881257</v>
      </c>
      <c r="V66" s="150"/>
      <c r="W66" s="150">
        <f t="shared" si="23"/>
        <v>0</v>
      </c>
      <c r="X66" s="150"/>
      <c r="Y66" s="150">
        <f t="shared" si="24"/>
        <v>0</v>
      </c>
      <c r="Z66" s="150">
        <f t="shared" si="25"/>
        <v>18204.56</v>
      </c>
      <c r="AA66" s="150">
        <f t="shared" si="26"/>
        <v>17.90281345</v>
      </c>
    </row>
    <row r="67" ht="12.75" customHeight="1">
      <c r="A67" s="44" t="s">
        <v>254</v>
      </c>
      <c r="B67" s="151"/>
      <c r="C67" s="151"/>
      <c r="D67" s="151"/>
      <c r="E67" s="151">
        <f t="shared" si="14"/>
        <v>0</v>
      </c>
      <c r="F67" s="151">
        <v>1135.87</v>
      </c>
      <c r="G67" s="151">
        <f t="shared" si="15"/>
        <v>48.91184526</v>
      </c>
      <c r="H67" s="151">
        <v>0.0</v>
      </c>
      <c r="I67" s="151">
        <f t="shared" si="16"/>
        <v>0</v>
      </c>
      <c r="J67" s="151">
        <v>8.0</v>
      </c>
      <c r="K67" s="151">
        <f t="shared" si="17"/>
        <v>0.02710868278</v>
      </c>
      <c r="L67" s="151">
        <v>1345.84</v>
      </c>
      <c r="M67" s="151">
        <f t="shared" si="18"/>
        <v>27.93729346</v>
      </c>
      <c r="N67" s="151">
        <v>52.09</v>
      </c>
      <c r="O67" s="151">
        <f t="shared" si="19"/>
        <v>0.09905542692</v>
      </c>
      <c r="P67" s="151">
        <v>133.31000000000003</v>
      </c>
      <c r="Q67" s="151">
        <f t="shared" si="20"/>
        <v>1.834335973</v>
      </c>
      <c r="R67" s="151">
        <v>0.3</v>
      </c>
      <c r="S67" s="151">
        <f t="shared" si="21"/>
        <v>0.02787819089</v>
      </c>
      <c r="T67" s="151">
        <v>0.0</v>
      </c>
      <c r="U67" s="151">
        <f t="shared" si="22"/>
        <v>0</v>
      </c>
      <c r="V67" s="151">
        <v>1.0</v>
      </c>
      <c r="W67" s="151">
        <f t="shared" si="23"/>
        <v>0.3669320809</v>
      </c>
      <c r="X67" s="151">
        <v>0.0</v>
      </c>
      <c r="Y67" s="151">
        <f t="shared" si="24"/>
        <v>0</v>
      </c>
      <c r="Z67" s="151">
        <f t="shared" si="25"/>
        <v>2676.41</v>
      </c>
      <c r="AA67" s="151">
        <f t="shared" si="26"/>
        <v>2.632047627</v>
      </c>
    </row>
    <row r="68" ht="12.75" customHeight="1">
      <c r="A68" s="153" t="s">
        <v>255</v>
      </c>
      <c r="B68" s="154"/>
      <c r="C68" s="154"/>
      <c r="D68" s="154">
        <v>7.079999999999999</v>
      </c>
      <c r="E68" s="154">
        <f t="shared" si="14"/>
        <v>4.937238494</v>
      </c>
      <c r="F68" s="154">
        <v>139.17000000000002</v>
      </c>
      <c r="G68" s="154">
        <f t="shared" si="15"/>
        <v>5.992817404</v>
      </c>
      <c r="H68" s="154">
        <v>0.0</v>
      </c>
      <c r="I68" s="154">
        <f t="shared" si="16"/>
        <v>0</v>
      </c>
      <c r="J68" s="154"/>
      <c r="K68" s="154">
        <f t="shared" si="17"/>
        <v>0</v>
      </c>
      <c r="L68" s="154">
        <v>55.129999999999995</v>
      </c>
      <c r="M68" s="154">
        <f t="shared" si="18"/>
        <v>1.144402743</v>
      </c>
      <c r="N68" s="154">
        <v>3048.3100000000054</v>
      </c>
      <c r="O68" s="154">
        <f t="shared" si="19"/>
        <v>5.796729669</v>
      </c>
      <c r="P68" s="154">
        <v>320.31999999999994</v>
      </c>
      <c r="Q68" s="154">
        <f t="shared" si="20"/>
        <v>4.407580069</v>
      </c>
      <c r="R68" s="154">
        <v>704.68</v>
      </c>
      <c r="S68" s="154">
        <f t="shared" si="21"/>
        <v>65.48401186</v>
      </c>
      <c r="T68" s="154">
        <v>502.0500000000001</v>
      </c>
      <c r="U68" s="154">
        <f t="shared" si="22"/>
        <v>19.10984402</v>
      </c>
      <c r="V68" s="154">
        <v>17.82</v>
      </c>
      <c r="W68" s="154">
        <f t="shared" si="23"/>
        <v>6.538729681</v>
      </c>
      <c r="X68" s="154">
        <v>180.53</v>
      </c>
      <c r="Y68" s="154">
        <f t="shared" si="24"/>
        <v>79.4761171</v>
      </c>
      <c r="Z68" s="154">
        <f t="shared" si="25"/>
        <v>4975.09</v>
      </c>
      <c r="AA68" s="154">
        <f t="shared" si="26"/>
        <v>4.892626252</v>
      </c>
    </row>
    <row r="69" ht="12.75" customHeight="1">
      <c r="A69" s="27" t="s">
        <v>140</v>
      </c>
      <c r="B69" s="155">
        <f t="shared" ref="B69:AA69" si="27">SUM(B29:B68)</f>
        <v>0</v>
      </c>
      <c r="C69" s="155">
        <f t="shared" si="27"/>
        <v>0</v>
      </c>
      <c r="D69" s="155">
        <f t="shared" si="27"/>
        <v>143.4</v>
      </c>
      <c r="E69" s="155">
        <f t="shared" si="27"/>
        <v>100</v>
      </c>
      <c r="F69" s="155">
        <f t="shared" si="27"/>
        <v>2322.28</v>
      </c>
      <c r="G69" s="155">
        <f t="shared" si="27"/>
        <v>100</v>
      </c>
      <c r="H69" s="155">
        <f t="shared" si="27"/>
        <v>834.42</v>
      </c>
      <c r="I69" s="155">
        <f t="shared" si="27"/>
        <v>100</v>
      </c>
      <c r="J69" s="155">
        <f t="shared" si="27"/>
        <v>29510.84</v>
      </c>
      <c r="K69" s="155">
        <f t="shared" si="27"/>
        <v>100</v>
      </c>
      <c r="L69" s="155">
        <f t="shared" si="27"/>
        <v>4817.36</v>
      </c>
      <c r="M69" s="155">
        <f t="shared" si="27"/>
        <v>100</v>
      </c>
      <c r="N69" s="155">
        <f t="shared" si="27"/>
        <v>52586.72</v>
      </c>
      <c r="O69" s="155">
        <f t="shared" si="27"/>
        <v>100</v>
      </c>
      <c r="P69" s="155">
        <f t="shared" si="27"/>
        <v>7267.48</v>
      </c>
      <c r="Q69" s="155">
        <f t="shared" si="27"/>
        <v>100</v>
      </c>
      <c r="R69" s="155">
        <f t="shared" si="27"/>
        <v>1076.11</v>
      </c>
      <c r="S69" s="155">
        <f t="shared" si="27"/>
        <v>100</v>
      </c>
      <c r="T69" s="155">
        <f t="shared" si="27"/>
        <v>2627.18</v>
      </c>
      <c r="U69" s="155">
        <f t="shared" si="27"/>
        <v>100</v>
      </c>
      <c r="V69" s="155">
        <f t="shared" si="27"/>
        <v>272.53</v>
      </c>
      <c r="W69" s="155">
        <f t="shared" si="27"/>
        <v>100</v>
      </c>
      <c r="X69" s="155">
        <f t="shared" si="27"/>
        <v>227.15</v>
      </c>
      <c r="Y69" s="155">
        <f t="shared" si="27"/>
        <v>100</v>
      </c>
      <c r="Z69" s="155">
        <f t="shared" si="27"/>
        <v>101685.47</v>
      </c>
      <c r="AA69" s="155">
        <f t="shared" si="27"/>
        <v>100</v>
      </c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8:Q28"/>
    <mergeCell ref="R28:S28"/>
    <mergeCell ref="T28:U28"/>
    <mergeCell ref="V28:W28"/>
    <mergeCell ref="Z28:Z29"/>
    <mergeCell ref="AA28:AA29"/>
    <mergeCell ref="F8:G8"/>
    <mergeCell ref="H8:I8"/>
    <mergeCell ref="A27:A29"/>
    <mergeCell ref="B27:Y27"/>
    <mergeCell ref="B28:C28"/>
    <mergeCell ref="D28:E28"/>
    <mergeCell ref="F28:G28"/>
    <mergeCell ref="X28:Y28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7:AA27"/>
    <mergeCell ref="H28:I28"/>
    <mergeCell ref="J28:K28"/>
    <mergeCell ref="L28:M28"/>
    <mergeCell ref="N28:O28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5.88"/>
    <col customWidth="1" min="3" max="3" width="6.38"/>
    <col customWidth="1" min="4" max="4" width="5.88"/>
    <col customWidth="1" min="5" max="5" width="6.38"/>
    <col customWidth="1" min="6" max="6" width="7.75"/>
    <col customWidth="1" min="7" max="7" width="6.38"/>
    <col customWidth="1" min="8" max="8" width="5.88"/>
    <col customWidth="1" min="9" max="9" width="6.38"/>
    <col customWidth="1" min="10" max="10" width="5.88"/>
    <col customWidth="1" min="11" max="11" width="7.88"/>
    <col customWidth="1" min="12" max="12" width="5.88"/>
    <col customWidth="1" min="13" max="13" width="6.38"/>
    <col customWidth="1" min="14" max="14" width="7.88"/>
    <col customWidth="1" min="15" max="17" width="6.38"/>
    <col customWidth="1" min="18" max="18" width="5.88"/>
    <col customWidth="1" min="19" max="19" width="6.38"/>
    <col customWidth="1" min="20" max="20" width="8.88"/>
    <col customWidth="1" min="21" max="21" width="6.38"/>
    <col customWidth="1" min="22" max="22" width="8.38"/>
    <col customWidth="1" min="23" max="23" width="7.13"/>
    <col customWidth="1" min="24" max="24" width="7.0"/>
    <col customWidth="1" min="25" max="25" width="7.25"/>
    <col customWidth="1" min="26" max="26" width="9.0"/>
    <col customWidth="1" min="27" max="27" width="6.38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272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>
        <v>0.0</v>
      </c>
      <c r="C10" s="173">
        <v>0.0</v>
      </c>
      <c r="D10" s="16">
        <v>0.0</v>
      </c>
      <c r="E10" s="173">
        <f t="shared" ref="E10:E19" si="1">((D10/D$19*100))</f>
        <v>0</v>
      </c>
      <c r="F10" s="16">
        <v>615.06</v>
      </c>
      <c r="G10" s="173">
        <f t="shared" ref="G10:G19" si="2">((F10/F$19*100))</f>
        <v>11.21756116</v>
      </c>
      <c r="H10" s="152">
        <f>SUM(H30:H38)</f>
        <v>17</v>
      </c>
      <c r="I10" s="173">
        <f t="shared" ref="I10:I19" si="3">((H10/H$19*100))</f>
        <v>1.020591943</v>
      </c>
      <c r="J10" s="16">
        <v>17.2</v>
      </c>
      <c r="K10" s="173">
        <f t="shared" ref="K10:K19" si="4">((J10/J$19*100))</f>
        <v>1.635633998</v>
      </c>
      <c r="L10" s="16">
        <v>219.52</v>
      </c>
      <c r="M10" s="173">
        <f t="shared" ref="M10:M19" si="5">((L10/L$19*100))</f>
        <v>11.63895487</v>
      </c>
      <c r="N10" s="136">
        <v>262.49</v>
      </c>
      <c r="O10" s="173">
        <f t="shared" ref="O10:O19" si="6">((N10/N$19*100))</f>
        <v>3.980402028</v>
      </c>
      <c r="P10" s="152">
        <f>SUM(P30:P38)</f>
        <v>194.21</v>
      </c>
      <c r="Q10" s="173">
        <f t="shared" ref="Q10:Q19" si="7">((P10/P$19*100))</f>
        <v>6.811709083</v>
      </c>
      <c r="R10" s="152">
        <f>SUM(R30:R38)</f>
        <v>556.05</v>
      </c>
      <c r="S10" s="173">
        <f t="shared" ref="S10:S19" si="8">((R10/R$19*100))</f>
        <v>30.15700843</v>
      </c>
      <c r="T10" s="152">
        <f>SUM(T30:T38)</f>
        <v>32491.24</v>
      </c>
      <c r="U10" s="173">
        <f t="shared" ref="U10:U19" si="9">((T10/T$19*100))</f>
        <v>83.57161523</v>
      </c>
      <c r="V10" s="152">
        <f>SUM(V30:V38)</f>
        <v>0</v>
      </c>
      <c r="W10" s="173">
        <f t="shared" ref="W10:W19" si="10">((V10/V$19*100))</f>
        <v>0</v>
      </c>
      <c r="X10" s="152">
        <f>SUM(X30:X38)</f>
        <v>0</v>
      </c>
      <c r="Y10" s="173">
        <f t="shared" ref="Y10:Y19" si="11">((X10/X$19*100))</f>
        <v>0</v>
      </c>
      <c r="Z10" s="136">
        <f t="shared" ref="Z10:Z18" si="12">SUM(B10+D10+F10+H10+J10+L10+N10+P10+T10+V10+X10+R10)</f>
        <v>34372.77</v>
      </c>
      <c r="AA10" s="173">
        <f t="shared" ref="AA10:AA19" si="13">((Z10/Z$19*100))</f>
        <v>37.82314894</v>
      </c>
    </row>
    <row r="11" ht="24.75" customHeight="1">
      <c r="A11" s="22" t="s">
        <v>262</v>
      </c>
      <c r="B11" s="22">
        <v>0.0</v>
      </c>
      <c r="C11" s="174">
        <v>0.0</v>
      </c>
      <c r="D11" s="22">
        <v>41.77</v>
      </c>
      <c r="E11" s="174">
        <f t="shared" si="1"/>
        <v>10.28032783</v>
      </c>
      <c r="F11" s="22">
        <v>1.33</v>
      </c>
      <c r="G11" s="174">
        <f t="shared" si="2"/>
        <v>0.02425674949</v>
      </c>
      <c r="H11" s="150">
        <f>SUM(H39:H46)</f>
        <v>557.93</v>
      </c>
      <c r="I11" s="174">
        <f t="shared" si="3"/>
        <v>33.49522723</v>
      </c>
      <c r="J11" s="22">
        <v>35.72</v>
      </c>
      <c r="K11" s="174">
        <f t="shared" si="4"/>
        <v>3.396793397</v>
      </c>
      <c r="L11" s="22">
        <v>106.35</v>
      </c>
      <c r="M11" s="174">
        <f t="shared" si="5"/>
        <v>5.638679165</v>
      </c>
      <c r="N11" s="139">
        <v>291.14</v>
      </c>
      <c r="O11" s="174">
        <f t="shared" si="6"/>
        <v>4.414851029</v>
      </c>
      <c r="P11" s="150">
        <f>SUM(P39:P46)</f>
        <v>855.1</v>
      </c>
      <c r="Q11" s="174">
        <f t="shared" si="7"/>
        <v>29.99172255</v>
      </c>
      <c r="R11" s="150">
        <f>SUM(R39:R46)</f>
        <v>1.7</v>
      </c>
      <c r="S11" s="174">
        <f t="shared" si="8"/>
        <v>0.09219838924</v>
      </c>
      <c r="T11" s="150">
        <f>SUM(T39:T46)</f>
        <v>70.9</v>
      </c>
      <c r="U11" s="174">
        <f t="shared" si="9"/>
        <v>0.182363847</v>
      </c>
      <c r="V11" s="150">
        <f>SUM(V39:V46)</f>
        <v>17054.7</v>
      </c>
      <c r="W11" s="174">
        <f t="shared" si="10"/>
        <v>56.47964197</v>
      </c>
      <c r="X11" s="150">
        <f>SUM(X39:X46)</f>
        <v>0.25</v>
      </c>
      <c r="Y11" s="174">
        <f t="shared" si="11"/>
        <v>1.197318008</v>
      </c>
      <c r="Z11" s="139">
        <f t="shared" si="12"/>
        <v>19016.89</v>
      </c>
      <c r="AA11" s="174">
        <f t="shared" si="13"/>
        <v>20.92582771</v>
      </c>
    </row>
    <row r="12" ht="24.75" customHeight="1">
      <c r="A12" s="22" t="s">
        <v>263</v>
      </c>
      <c r="B12" s="22">
        <v>0.0</v>
      </c>
      <c r="C12" s="174">
        <v>0.0</v>
      </c>
      <c r="D12" s="22">
        <v>5.05</v>
      </c>
      <c r="E12" s="174">
        <f t="shared" si="1"/>
        <v>1.242893357</v>
      </c>
      <c r="F12" s="22">
        <v>3.2</v>
      </c>
      <c r="G12" s="174">
        <f t="shared" si="2"/>
        <v>0.05836210403</v>
      </c>
      <c r="H12" s="150">
        <f>SUM(H47:H52)</f>
        <v>23.8</v>
      </c>
      <c r="I12" s="174">
        <f t="shared" si="3"/>
        <v>1.428828721</v>
      </c>
      <c r="J12" s="22">
        <v>223.8</v>
      </c>
      <c r="K12" s="174">
        <f t="shared" si="4"/>
        <v>21.28226098</v>
      </c>
      <c r="L12" s="22">
        <v>249.25</v>
      </c>
      <c r="M12" s="174">
        <f t="shared" si="5"/>
        <v>13.21524007</v>
      </c>
      <c r="N12" s="139">
        <v>61.06</v>
      </c>
      <c r="O12" s="174">
        <f t="shared" si="6"/>
        <v>0.9259146933</v>
      </c>
      <c r="P12" s="150">
        <f>SUM(P47:P52)</f>
        <v>23.08</v>
      </c>
      <c r="Q12" s="174">
        <f t="shared" si="7"/>
        <v>0.8095064396</v>
      </c>
      <c r="R12" s="150">
        <f>SUM(R47:R52)</f>
        <v>0</v>
      </c>
      <c r="S12" s="174">
        <f t="shared" si="8"/>
        <v>0</v>
      </c>
      <c r="T12" s="150">
        <f>SUM(T47:T52)</f>
        <v>1</v>
      </c>
      <c r="U12" s="174">
        <f t="shared" si="9"/>
        <v>0.002572127602</v>
      </c>
      <c r="V12" s="150">
        <f>SUM(V47:V52)</f>
        <v>4.5</v>
      </c>
      <c r="W12" s="174">
        <f t="shared" si="10"/>
        <v>0.01490254234</v>
      </c>
      <c r="X12" s="150">
        <f>SUM(X47:X52)</f>
        <v>5.86</v>
      </c>
      <c r="Y12" s="174">
        <f t="shared" si="11"/>
        <v>28.0651341</v>
      </c>
      <c r="Z12" s="139">
        <f t="shared" si="12"/>
        <v>600.6</v>
      </c>
      <c r="AA12" s="174">
        <f t="shared" si="13"/>
        <v>0.6608889319</v>
      </c>
    </row>
    <row r="13" ht="24.75" customHeight="1">
      <c r="A13" s="22" t="s">
        <v>264</v>
      </c>
      <c r="B13" s="22">
        <v>0.0</v>
      </c>
      <c r="C13" s="174">
        <v>0.0</v>
      </c>
      <c r="D13" s="22">
        <v>2.85</v>
      </c>
      <c r="E13" s="174">
        <f t="shared" si="1"/>
        <v>0.701434865</v>
      </c>
      <c r="F13" s="22">
        <v>215.45</v>
      </c>
      <c r="G13" s="174">
        <f t="shared" si="2"/>
        <v>3.929411035</v>
      </c>
      <c r="H13" s="150">
        <f>SUM(H53:H54)</f>
        <v>58.75</v>
      </c>
      <c r="I13" s="174">
        <f t="shared" si="3"/>
        <v>3.527045686</v>
      </c>
      <c r="J13" s="22">
        <v>211.9</v>
      </c>
      <c r="K13" s="174">
        <f t="shared" si="4"/>
        <v>20.15063048</v>
      </c>
      <c r="L13" s="22">
        <v>6.95</v>
      </c>
      <c r="M13" s="174">
        <f t="shared" si="5"/>
        <v>0.3684891415</v>
      </c>
      <c r="N13" s="139">
        <v>60.01</v>
      </c>
      <c r="O13" s="174">
        <f t="shared" si="6"/>
        <v>0.9099924786</v>
      </c>
      <c r="P13" s="150">
        <f>SUM(P53:P54)</f>
        <v>5.34</v>
      </c>
      <c r="Q13" s="174">
        <f t="shared" si="7"/>
        <v>0.1872948175</v>
      </c>
      <c r="R13" s="150">
        <f>SUM(R53:R54)</f>
        <v>0</v>
      </c>
      <c r="S13" s="174">
        <f t="shared" si="8"/>
        <v>0</v>
      </c>
      <c r="T13" s="150">
        <f>SUM(T53:T54)</f>
        <v>4.32</v>
      </c>
      <c r="U13" s="174">
        <f t="shared" si="9"/>
        <v>0.01111159124</v>
      </c>
      <c r="V13" s="150">
        <f>SUM(V53:V54)</f>
        <v>0</v>
      </c>
      <c r="W13" s="174">
        <f t="shared" si="10"/>
        <v>0</v>
      </c>
      <c r="X13" s="150">
        <f>SUM(X53:X54)</f>
        <v>0.25</v>
      </c>
      <c r="Y13" s="174">
        <f t="shared" si="11"/>
        <v>1.197318008</v>
      </c>
      <c r="Z13" s="139">
        <f t="shared" si="12"/>
        <v>565.82</v>
      </c>
      <c r="AA13" s="174">
        <f t="shared" si="13"/>
        <v>0.6226176748</v>
      </c>
    </row>
    <row r="14" ht="24.75" customHeight="1">
      <c r="A14" s="22" t="s">
        <v>265</v>
      </c>
      <c r="B14" s="22">
        <v>0.0</v>
      </c>
      <c r="C14" s="174">
        <v>0.0</v>
      </c>
      <c r="D14" s="22">
        <v>88.14</v>
      </c>
      <c r="E14" s="174">
        <f t="shared" si="1"/>
        <v>21.69279614</v>
      </c>
      <c r="F14" s="22">
        <v>1780.62</v>
      </c>
      <c r="G14" s="174">
        <f t="shared" si="2"/>
        <v>32.47522802</v>
      </c>
      <c r="H14" s="150">
        <f>SUM(H55:H57)</f>
        <v>423.53</v>
      </c>
      <c r="I14" s="174">
        <f t="shared" si="3"/>
        <v>25.4265474</v>
      </c>
      <c r="J14" s="22">
        <v>268.62</v>
      </c>
      <c r="K14" s="174">
        <f t="shared" si="4"/>
        <v>25.54441887</v>
      </c>
      <c r="L14" s="22">
        <v>409.29</v>
      </c>
      <c r="M14" s="174">
        <f t="shared" si="5"/>
        <v>21.70056413</v>
      </c>
      <c r="N14" s="139">
        <v>1818.9</v>
      </c>
      <c r="O14" s="174">
        <f t="shared" si="6"/>
        <v>27.58182502</v>
      </c>
      <c r="P14" s="150">
        <f>SUM(P55:P57)</f>
        <v>582.63</v>
      </c>
      <c r="Q14" s="174">
        <f t="shared" si="7"/>
        <v>20.43512725</v>
      </c>
      <c r="R14" s="150">
        <f>SUM(R55:R57)</f>
        <v>71.19</v>
      </c>
      <c r="S14" s="174">
        <f t="shared" si="8"/>
        <v>3.860943135</v>
      </c>
      <c r="T14" s="150">
        <f>SUM(T55:T57)</f>
        <v>259.85</v>
      </c>
      <c r="U14" s="174">
        <f t="shared" si="9"/>
        <v>0.6683673574</v>
      </c>
      <c r="V14" s="150">
        <f>SUM(V55:V57)</f>
        <v>2</v>
      </c>
      <c r="W14" s="174">
        <f t="shared" si="10"/>
        <v>0.006623352151</v>
      </c>
      <c r="X14" s="150">
        <f>SUM(X55:X57)</f>
        <v>2.54</v>
      </c>
      <c r="Y14" s="174">
        <f t="shared" si="11"/>
        <v>12.16475096</v>
      </c>
      <c r="Z14" s="139">
        <f t="shared" si="12"/>
        <v>5707.31</v>
      </c>
      <c r="AA14" s="174">
        <f t="shared" si="13"/>
        <v>6.280216467</v>
      </c>
    </row>
    <row r="15" ht="24.75" customHeight="1">
      <c r="A15" s="22" t="s">
        <v>73</v>
      </c>
      <c r="B15" s="22">
        <v>0.0</v>
      </c>
      <c r="C15" s="174">
        <v>0.0</v>
      </c>
      <c r="D15" s="22">
        <v>250.2</v>
      </c>
      <c r="E15" s="174">
        <f t="shared" si="1"/>
        <v>61.57859762</v>
      </c>
      <c r="F15" s="22">
        <v>659.73</v>
      </c>
      <c r="G15" s="174">
        <f t="shared" si="2"/>
        <v>12.03225965</v>
      </c>
      <c r="H15" s="150">
        <f>SUM(H58:H60)</f>
        <v>118.75</v>
      </c>
      <c r="I15" s="174">
        <f t="shared" si="3"/>
        <v>7.129134898</v>
      </c>
      <c r="J15" s="22">
        <v>140.7</v>
      </c>
      <c r="K15" s="174">
        <f t="shared" si="4"/>
        <v>13.37986649</v>
      </c>
      <c r="L15" s="22">
        <v>47.56</v>
      </c>
      <c r="M15" s="174">
        <f t="shared" si="5"/>
        <v>2.521632168</v>
      </c>
      <c r="N15" s="139">
        <v>31.98</v>
      </c>
      <c r="O15" s="174">
        <f t="shared" si="6"/>
        <v>0.4849451669</v>
      </c>
      <c r="P15" s="150">
        <f>SUM(P58:P60)</f>
        <v>19.8</v>
      </c>
      <c r="Q15" s="174">
        <f t="shared" si="7"/>
        <v>0.69446393</v>
      </c>
      <c r="R15" s="150">
        <f>SUM(R58:R60)</f>
        <v>301.55</v>
      </c>
      <c r="S15" s="174">
        <f t="shared" si="8"/>
        <v>16.35436722</v>
      </c>
      <c r="T15" s="150">
        <f>SUM(T58:T60)</f>
        <v>1.3</v>
      </c>
      <c r="U15" s="174">
        <f t="shared" si="9"/>
        <v>0.003343765883</v>
      </c>
      <c r="V15" s="150">
        <f>SUM(V58:V60)</f>
        <v>0.5</v>
      </c>
      <c r="W15" s="174">
        <f t="shared" si="10"/>
        <v>0.001655838038</v>
      </c>
      <c r="X15" s="150">
        <f>SUM(X58:X60)</f>
        <v>0</v>
      </c>
      <c r="Y15" s="174">
        <f t="shared" si="11"/>
        <v>0</v>
      </c>
      <c r="Z15" s="139">
        <f t="shared" si="12"/>
        <v>1572.07</v>
      </c>
      <c r="AA15" s="174">
        <f t="shared" si="13"/>
        <v>1.729876229</v>
      </c>
    </row>
    <row r="16" ht="24.75" customHeight="1">
      <c r="A16" s="22" t="s">
        <v>266</v>
      </c>
      <c r="B16" s="22">
        <v>0.0</v>
      </c>
      <c r="C16" s="174">
        <v>0.0</v>
      </c>
      <c r="D16" s="22">
        <v>2.41</v>
      </c>
      <c r="E16" s="174">
        <f t="shared" si="1"/>
        <v>0.5931431665</v>
      </c>
      <c r="F16" s="22">
        <v>890.38</v>
      </c>
      <c r="G16" s="174">
        <f t="shared" si="2"/>
        <v>16.23889068</v>
      </c>
      <c r="H16" s="150">
        <f>SUM(H61:H64)</f>
        <v>455.54</v>
      </c>
      <c r="I16" s="174">
        <f t="shared" si="3"/>
        <v>27.34826199</v>
      </c>
      <c r="J16" s="22">
        <v>153.64</v>
      </c>
      <c r="K16" s="174">
        <f t="shared" si="4"/>
        <v>14.61039579</v>
      </c>
      <c r="L16" s="22">
        <v>571.39</v>
      </c>
      <c r="M16" s="174">
        <f t="shared" si="5"/>
        <v>30.29510943</v>
      </c>
      <c r="N16" s="139">
        <v>3686.78</v>
      </c>
      <c r="O16" s="174">
        <f t="shared" si="6"/>
        <v>55.90638344</v>
      </c>
      <c r="P16" s="150">
        <f>SUM(P61:P64)</f>
        <v>620.72</v>
      </c>
      <c r="Q16" s="174">
        <f t="shared" si="7"/>
        <v>21.77109347</v>
      </c>
      <c r="R16" s="150">
        <f>SUM(R61:R64)</f>
        <v>708.05</v>
      </c>
      <c r="S16" s="174">
        <f t="shared" si="8"/>
        <v>38.40062912</v>
      </c>
      <c r="T16" s="150">
        <f>SUM(T61:T64)</f>
        <v>4418.88</v>
      </c>
      <c r="U16" s="174">
        <f t="shared" si="9"/>
        <v>11.36592322</v>
      </c>
      <c r="V16" s="150">
        <f>SUM(V61:V64)</f>
        <v>0.01</v>
      </c>
      <c r="W16" s="174">
        <f t="shared" si="10"/>
        <v>0.00003311676076</v>
      </c>
      <c r="X16" s="150">
        <f>SUM(X61:X64)</f>
        <v>0.25</v>
      </c>
      <c r="Y16" s="174">
        <f t="shared" si="11"/>
        <v>1.197318008</v>
      </c>
      <c r="Z16" s="139">
        <f t="shared" si="12"/>
        <v>11508.05</v>
      </c>
      <c r="AA16" s="174">
        <f t="shared" si="13"/>
        <v>12.66324155</v>
      </c>
    </row>
    <row r="17" ht="24.75" customHeight="1">
      <c r="A17" s="22" t="s">
        <v>267</v>
      </c>
      <c r="B17" s="22">
        <v>0.0</v>
      </c>
      <c r="C17" s="174">
        <v>0.0</v>
      </c>
      <c r="D17" s="22">
        <v>0.65</v>
      </c>
      <c r="E17" s="174">
        <f t="shared" si="1"/>
        <v>0.1599763727</v>
      </c>
      <c r="F17" s="22">
        <v>142.13</v>
      </c>
      <c r="G17" s="174">
        <f t="shared" si="2"/>
        <v>2.592189327</v>
      </c>
      <c r="H17" s="150">
        <f>SUM(H65:H67)</f>
        <v>10.4</v>
      </c>
      <c r="I17" s="174">
        <f t="shared" si="3"/>
        <v>0.62436213</v>
      </c>
      <c r="J17" s="22">
        <v>0.0</v>
      </c>
      <c r="K17" s="174">
        <f t="shared" si="4"/>
        <v>0</v>
      </c>
      <c r="L17" s="22">
        <v>268.35</v>
      </c>
      <c r="M17" s="174">
        <f t="shared" si="5"/>
        <v>14.22792246</v>
      </c>
      <c r="N17" s="139">
        <v>105.89</v>
      </c>
      <c r="O17" s="174">
        <f t="shared" si="6"/>
        <v>1.60571744</v>
      </c>
      <c r="P17" s="150">
        <f>SUM(P65:P67)</f>
        <v>476.11</v>
      </c>
      <c r="Q17" s="174">
        <f t="shared" si="7"/>
        <v>16.6990516</v>
      </c>
      <c r="R17" s="150">
        <f>SUM(R65:R67)</f>
        <v>32.3</v>
      </c>
      <c r="S17" s="174">
        <f t="shared" si="8"/>
        <v>1.751769396</v>
      </c>
      <c r="T17" s="150">
        <f>SUM(T65:T67)</f>
        <v>0</v>
      </c>
      <c r="U17" s="174">
        <f t="shared" si="9"/>
        <v>0</v>
      </c>
      <c r="V17" s="150">
        <f>SUM(V65:V67)</f>
        <v>3</v>
      </c>
      <c r="W17" s="174">
        <f t="shared" si="10"/>
        <v>0.009935028227</v>
      </c>
      <c r="X17" s="150">
        <f>SUM(X65:X67)</f>
        <v>0.06</v>
      </c>
      <c r="Y17" s="174">
        <f t="shared" si="11"/>
        <v>0.2873563218</v>
      </c>
      <c r="Z17" s="139">
        <f t="shared" si="12"/>
        <v>1038.89</v>
      </c>
      <c r="AA17" s="174">
        <f t="shared" si="13"/>
        <v>1.143174996</v>
      </c>
    </row>
    <row r="18" ht="24.75" customHeight="1">
      <c r="A18" s="44" t="s">
        <v>268</v>
      </c>
      <c r="B18" s="44">
        <v>0.0</v>
      </c>
      <c r="C18" s="175">
        <v>0.0</v>
      </c>
      <c r="D18" s="44">
        <v>15.24</v>
      </c>
      <c r="E18" s="175">
        <f t="shared" si="1"/>
        <v>3.750830647</v>
      </c>
      <c r="F18" s="44">
        <v>1175.11</v>
      </c>
      <c r="G18" s="175">
        <f t="shared" si="2"/>
        <v>21.43184127</v>
      </c>
      <c r="H18" s="151">
        <f>SUM(H68)</f>
        <v>0</v>
      </c>
      <c r="I18" s="175">
        <f t="shared" si="3"/>
        <v>0</v>
      </c>
      <c r="J18" s="44">
        <v>0.0</v>
      </c>
      <c r="K18" s="175">
        <f t="shared" si="4"/>
        <v>0</v>
      </c>
      <c r="L18" s="44">
        <v>7.42</v>
      </c>
      <c r="M18" s="175">
        <f t="shared" si="5"/>
        <v>0.3934085511</v>
      </c>
      <c r="N18" s="142">
        <v>276.31</v>
      </c>
      <c r="O18" s="175">
        <f t="shared" si="6"/>
        <v>4.189968701</v>
      </c>
      <c r="P18" s="151">
        <f>SUM(P68)</f>
        <v>74.13</v>
      </c>
      <c r="Q18" s="175">
        <f t="shared" si="7"/>
        <v>2.600030865</v>
      </c>
      <c r="R18" s="151">
        <f>SUM(R68)</f>
        <v>173.01</v>
      </c>
      <c r="S18" s="175">
        <f t="shared" si="8"/>
        <v>9.383084307</v>
      </c>
      <c r="T18" s="151">
        <f>SUM(T68)</f>
        <v>1630.83</v>
      </c>
      <c r="U18" s="175">
        <f t="shared" si="9"/>
        <v>4.194702858</v>
      </c>
      <c r="V18" s="151">
        <f>SUM(V68)</f>
        <v>13131.48</v>
      </c>
      <c r="W18" s="175">
        <f t="shared" si="10"/>
        <v>43.48720815</v>
      </c>
      <c r="X18" s="151">
        <f>SUM(X68)</f>
        <v>11.67</v>
      </c>
      <c r="Y18" s="175">
        <f t="shared" si="11"/>
        <v>55.8908046</v>
      </c>
      <c r="Z18" s="142">
        <f t="shared" si="12"/>
        <v>16495.2</v>
      </c>
      <c r="AA18" s="175">
        <f t="shared" si="13"/>
        <v>18.15100751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7">
        <f>SUM(D10:D18)</f>
        <v>406.31</v>
      </c>
      <c r="E19" s="178">
        <f t="shared" si="1"/>
        <v>100</v>
      </c>
      <c r="F19" s="177">
        <f>SUM(F10:F18)</f>
        <v>5483.01</v>
      </c>
      <c r="G19" s="178">
        <f t="shared" si="2"/>
        <v>100</v>
      </c>
      <c r="H19" s="179">
        <f>SUM(H10:H18)</f>
        <v>1665.7</v>
      </c>
      <c r="I19" s="178">
        <f t="shared" si="3"/>
        <v>100</v>
      </c>
      <c r="J19" s="177">
        <f>SUM(J10:J18)</f>
        <v>1051.58</v>
      </c>
      <c r="K19" s="178">
        <f t="shared" si="4"/>
        <v>100</v>
      </c>
      <c r="L19" s="177">
        <f>SUM(L10:L18)</f>
        <v>1886.08</v>
      </c>
      <c r="M19" s="178">
        <f t="shared" si="5"/>
        <v>100</v>
      </c>
      <c r="N19" s="155">
        <f>SUM(N10:N18)</f>
        <v>6594.56</v>
      </c>
      <c r="O19" s="178">
        <f t="shared" si="6"/>
        <v>100</v>
      </c>
      <c r="P19" s="155">
        <f>SUM(P10:P18)</f>
        <v>2851.12</v>
      </c>
      <c r="Q19" s="178">
        <f t="shared" si="7"/>
        <v>100</v>
      </c>
      <c r="R19" s="155">
        <f>SUM(R10:R18)</f>
        <v>1843.85</v>
      </c>
      <c r="S19" s="178">
        <f t="shared" si="8"/>
        <v>100</v>
      </c>
      <c r="T19" s="179">
        <f>SUM(T10:T18)</f>
        <v>38878.32</v>
      </c>
      <c r="U19" s="178">
        <f t="shared" si="9"/>
        <v>100</v>
      </c>
      <c r="V19" s="179">
        <f>SUM(V10:V18)</f>
        <v>30196.19</v>
      </c>
      <c r="W19" s="178">
        <f t="shared" si="10"/>
        <v>100</v>
      </c>
      <c r="X19" s="179">
        <f>SUM(X10:X18)</f>
        <v>20.88</v>
      </c>
      <c r="Y19" s="178">
        <f t="shared" si="11"/>
        <v>100</v>
      </c>
      <c r="Z19" s="155">
        <f>SUM(Z10:Z18)</f>
        <v>90877.6</v>
      </c>
      <c r="AA19" s="180">
        <f t="shared" si="13"/>
        <v>100</v>
      </c>
    </row>
    <row r="20" ht="12.75" customHeight="1"/>
    <row r="21" ht="12.75" customHeight="1"/>
    <row r="22" ht="12.75" customHeight="1">
      <c r="A22" s="1" t="s">
        <v>0</v>
      </c>
    </row>
    <row r="23" ht="12.75" customHeight="1">
      <c r="A23" s="1" t="s">
        <v>2</v>
      </c>
    </row>
    <row r="24" ht="12.75" customHeight="1">
      <c r="A24" s="1" t="s">
        <v>190</v>
      </c>
    </row>
    <row r="25" ht="12.75" customHeight="1"/>
    <row r="26" ht="12.75" customHeight="1"/>
    <row r="27" ht="12.75" customHeight="1">
      <c r="A27" s="181" t="s">
        <v>216</v>
      </c>
      <c r="B27" s="166" t="s">
        <v>260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66" t="s">
        <v>15</v>
      </c>
      <c r="AA27" s="159"/>
    </row>
    <row r="28" ht="12.75" customHeight="1">
      <c r="A28" s="182"/>
      <c r="B28" s="168" t="s">
        <v>154</v>
      </c>
      <c r="C28" s="71"/>
      <c r="D28" s="168" t="s">
        <v>155</v>
      </c>
      <c r="E28" s="71"/>
      <c r="F28" s="168" t="s">
        <v>156</v>
      </c>
      <c r="G28" s="71"/>
      <c r="H28" s="168" t="s">
        <v>157</v>
      </c>
      <c r="I28" s="71"/>
      <c r="J28" s="168" t="s">
        <v>158</v>
      </c>
      <c r="K28" s="71"/>
      <c r="L28" s="168" t="s">
        <v>159</v>
      </c>
      <c r="M28" s="71"/>
      <c r="N28" s="169" t="s">
        <v>161</v>
      </c>
      <c r="O28" s="71"/>
      <c r="P28" s="168" t="s">
        <v>162</v>
      </c>
      <c r="Q28" s="71"/>
      <c r="R28" s="168" t="s">
        <v>163</v>
      </c>
      <c r="S28" s="71"/>
      <c r="T28" s="168" t="s">
        <v>164</v>
      </c>
      <c r="U28" s="71"/>
      <c r="V28" s="168" t="s">
        <v>165</v>
      </c>
      <c r="W28" s="71"/>
      <c r="X28" s="168" t="s">
        <v>166</v>
      </c>
      <c r="Y28" s="71"/>
      <c r="Z28" s="96" t="s">
        <v>261</v>
      </c>
      <c r="AA28" s="170" t="s">
        <v>9</v>
      </c>
    </row>
    <row r="29" ht="12.75" customHeight="1">
      <c r="A29" s="120"/>
      <c r="B29" s="171" t="s">
        <v>261</v>
      </c>
      <c r="C29" s="171" t="s">
        <v>9</v>
      </c>
      <c r="D29" s="171" t="s">
        <v>261</v>
      </c>
      <c r="E29" s="171" t="s">
        <v>9</v>
      </c>
      <c r="F29" s="171" t="s">
        <v>261</v>
      </c>
      <c r="G29" s="171" t="s">
        <v>9</v>
      </c>
      <c r="H29" s="171" t="s">
        <v>261</v>
      </c>
      <c r="I29" s="171" t="s">
        <v>9</v>
      </c>
      <c r="J29" s="171" t="s">
        <v>261</v>
      </c>
      <c r="K29" s="171" t="s">
        <v>9</v>
      </c>
      <c r="L29" s="171" t="s">
        <v>261</v>
      </c>
      <c r="M29" s="171" t="s">
        <v>9</v>
      </c>
      <c r="N29" s="172" t="s">
        <v>261</v>
      </c>
      <c r="O29" s="171" t="s">
        <v>9</v>
      </c>
      <c r="P29" s="171" t="s">
        <v>261</v>
      </c>
      <c r="Q29" s="171" t="s">
        <v>9</v>
      </c>
      <c r="R29" s="171" t="s">
        <v>261</v>
      </c>
      <c r="S29" s="171" t="s">
        <v>9</v>
      </c>
      <c r="T29" s="171" t="s">
        <v>261</v>
      </c>
      <c r="U29" s="171" t="s">
        <v>9</v>
      </c>
      <c r="V29" s="171" t="s">
        <v>261</v>
      </c>
      <c r="W29" s="171" t="s">
        <v>9</v>
      </c>
      <c r="X29" s="171" t="s">
        <v>261</v>
      </c>
      <c r="Y29" s="171" t="s">
        <v>9</v>
      </c>
      <c r="Z29" s="14"/>
      <c r="AA29" s="15"/>
    </row>
    <row r="30" ht="12.75" customHeight="1">
      <c r="A30" s="16" t="s">
        <v>217</v>
      </c>
      <c r="B30" s="150"/>
      <c r="C30" s="150"/>
      <c r="D30" s="150"/>
      <c r="E30" s="150">
        <f t="shared" ref="E30:E68" si="14">((D30/D$69*100))</f>
        <v>0</v>
      </c>
      <c r="F30" s="150">
        <v>0.06</v>
      </c>
      <c r="G30" s="150">
        <f t="shared" ref="G30:G68" si="15">((F30/F$69*100))</f>
        <v>0.001094289451</v>
      </c>
      <c r="H30" s="150">
        <v>12.0</v>
      </c>
      <c r="I30" s="150">
        <f t="shared" ref="I30:I68" si="16">((H30/H$69*100))</f>
        <v>0.7204178423</v>
      </c>
      <c r="J30" s="150">
        <v>0.30000000000000004</v>
      </c>
      <c r="K30" s="150">
        <f t="shared" ref="K30:K68" si="17">((J30/J$69*100))</f>
        <v>0.02852849997</v>
      </c>
      <c r="L30" s="150">
        <v>9.9</v>
      </c>
      <c r="M30" s="150">
        <f t="shared" ref="M30:M68" si="18">((L30/L$69*100))</f>
        <v>0.5248982016</v>
      </c>
      <c r="N30" s="150">
        <v>8.31</v>
      </c>
      <c r="O30" s="150">
        <f t="shared" ref="O30:O68" si="19">((N30/N$69*100))</f>
        <v>0.1260129561</v>
      </c>
      <c r="P30" s="150">
        <v>29.1</v>
      </c>
      <c r="Q30" s="150">
        <f t="shared" ref="Q30:Q68" si="20">((P30/P$69*100))</f>
        <v>1.020651533</v>
      </c>
      <c r="R30" s="150">
        <v>408.34000000000003</v>
      </c>
      <c r="S30" s="150">
        <f t="shared" ref="S30:S68" si="21">((R30/R$69*100))</f>
        <v>22.1460531</v>
      </c>
      <c r="T30" s="150">
        <v>3.6</v>
      </c>
      <c r="U30" s="150">
        <f t="shared" ref="U30:U68" si="22">((T30/T$69*100))</f>
        <v>0.009259659368</v>
      </c>
      <c r="V30" s="150"/>
      <c r="W30" s="150">
        <f t="shared" ref="W30:W68" si="23">((V30/V$69*100))</f>
        <v>0</v>
      </c>
      <c r="X30" s="150"/>
      <c r="Y30" s="150">
        <f t="shared" ref="Y30:Y68" si="24">((X30/X$69*100))</f>
        <v>0</v>
      </c>
      <c r="Z30" s="150">
        <f t="shared" ref="Z30:Z68" si="25">D30+F30+H30+J30+L30+N30+P30+R30+T30+V30+X30</f>
        <v>471.61</v>
      </c>
      <c r="AA30" s="150">
        <f t="shared" ref="AA30:AA68" si="26">((Z30/Z$69*100))</f>
        <v>0.5189507645</v>
      </c>
    </row>
    <row r="31" ht="12.75" customHeight="1">
      <c r="A31" s="22" t="s">
        <v>218</v>
      </c>
      <c r="B31" s="150"/>
      <c r="C31" s="150"/>
      <c r="D31" s="150"/>
      <c r="E31" s="150">
        <f t="shared" si="14"/>
        <v>0</v>
      </c>
      <c r="F31" s="150"/>
      <c r="G31" s="150">
        <f t="shared" si="15"/>
        <v>0</v>
      </c>
      <c r="H31" s="150"/>
      <c r="I31" s="150">
        <f t="shared" si="16"/>
        <v>0</v>
      </c>
      <c r="J31" s="150">
        <v>0.5</v>
      </c>
      <c r="K31" s="150">
        <f t="shared" si="17"/>
        <v>0.04754749995</v>
      </c>
      <c r="L31" s="150">
        <v>1.5</v>
      </c>
      <c r="M31" s="150">
        <f t="shared" si="18"/>
        <v>0.07953003054</v>
      </c>
      <c r="N31" s="150">
        <v>57.51999999999999</v>
      </c>
      <c r="O31" s="150">
        <f t="shared" si="19"/>
        <v>0.8722340839</v>
      </c>
      <c r="P31" s="150">
        <v>65.1</v>
      </c>
      <c r="Q31" s="150">
        <f t="shared" si="20"/>
        <v>2.283313224</v>
      </c>
      <c r="R31" s="150">
        <v>144.51</v>
      </c>
      <c r="S31" s="150">
        <f t="shared" si="21"/>
        <v>7.837405429</v>
      </c>
      <c r="T31" s="150">
        <v>31631.549999999996</v>
      </c>
      <c r="U31" s="150">
        <f t="shared" si="22"/>
        <v>81.36038286</v>
      </c>
      <c r="V31" s="150"/>
      <c r="W31" s="150">
        <f t="shared" si="23"/>
        <v>0</v>
      </c>
      <c r="X31" s="150"/>
      <c r="Y31" s="150">
        <f t="shared" si="24"/>
        <v>0</v>
      </c>
      <c r="Z31" s="150">
        <f t="shared" si="25"/>
        <v>31900.68</v>
      </c>
      <c r="AA31" s="150">
        <f t="shared" si="26"/>
        <v>35.10290765</v>
      </c>
    </row>
    <row r="32" ht="12.75" customHeight="1">
      <c r="A32" s="22" t="s">
        <v>219</v>
      </c>
      <c r="B32" s="150"/>
      <c r="C32" s="150"/>
      <c r="D32" s="150"/>
      <c r="E32" s="150">
        <f t="shared" si="14"/>
        <v>0</v>
      </c>
      <c r="F32" s="150"/>
      <c r="G32" s="150">
        <f t="shared" si="15"/>
        <v>0</v>
      </c>
      <c r="H32" s="150"/>
      <c r="I32" s="150">
        <f t="shared" si="16"/>
        <v>0</v>
      </c>
      <c r="J32" s="150">
        <v>0.1</v>
      </c>
      <c r="K32" s="150">
        <f t="shared" si="17"/>
        <v>0.00950949999</v>
      </c>
      <c r="L32" s="150">
        <v>0.01</v>
      </c>
      <c r="M32" s="150">
        <f t="shared" si="18"/>
        <v>0.0005302002036</v>
      </c>
      <c r="N32" s="150">
        <v>0.56</v>
      </c>
      <c r="O32" s="150">
        <f t="shared" si="19"/>
        <v>0.008491847826</v>
      </c>
      <c r="P32" s="150">
        <v>22.610000000000003</v>
      </c>
      <c r="Q32" s="150">
        <f t="shared" si="20"/>
        <v>0.7930216897</v>
      </c>
      <c r="R32" s="150"/>
      <c r="S32" s="150">
        <f t="shared" si="21"/>
        <v>0</v>
      </c>
      <c r="T32" s="150"/>
      <c r="U32" s="150">
        <f t="shared" si="22"/>
        <v>0</v>
      </c>
      <c r="V32" s="150"/>
      <c r="W32" s="150">
        <f t="shared" si="23"/>
        <v>0</v>
      </c>
      <c r="X32" s="150"/>
      <c r="Y32" s="150">
        <f t="shared" si="24"/>
        <v>0</v>
      </c>
      <c r="Z32" s="150">
        <f t="shared" si="25"/>
        <v>23.28</v>
      </c>
      <c r="AA32" s="150">
        <f t="shared" si="26"/>
        <v>0.02561687369</v>
      </c>
    </row>
    <row r="33" ht="12.75" customHeight="1">
      <c r="A33" s="22" t="s">
        <v>220</v>
      </c>
      <c r="B33" s="150"/>
      <c r="C33" s="150"/>
      <c r="D33" s="150"/>
      <c r="E33" s="150">
        <f t="shared" si="14"/>
        <v>0</v>
      </c>
      <c r="F33" s="150"/>
      <c r="G33" s="150">
        <f t="shared" si="15"/>
        <v>0</v>
      </c>
      <c r="H33" s="150">
        <v>4.0</v>
      </c>
      <c r="I33" s="150">
        <f t="shared" si="16"/>
        <v>0.2401392808</v>
      </c>
      <c r="J33" s="150">
        <v>0.1</v>
      </c>
      <c r="K33" s="150">
        <f t="shared" si="17"/>
        <v>0.00950949999</v>
      </c>
      <c r="L33" s="150">
        <v>46.2</v>
      </c>
      <c r="M33" s="150">
        <f t="shared" si="18"/>
        <v>2.449524941</v>
      </c>
      <c r="N33" s="150">
        <v>23.85</v>
      </c>
      <c r="O33" s="150">
        <f t="shared" si="19"/>
        <v>0.3616617333</v>
      </c>
      <c r="P33" s="150">
        <v>14.4</v>
      </c>
      <c r="Q33" s="150">
        <f t="shared" si="20"/>
        <v>0.5050646763</v>
      </c>
      <c r="R33" s="150"/>
      <c r="S33" s="150">
        <f t="shared" si="21"/>
        <v>0</v>
      </c>
      <c r="T33" s="150"/>
      <c r="U33" s="150">
        <f t="shared" si="22"/>
        <v>0</v>
      </c>
      <c r="V33" s="150"/>
      <c r="W33" s="150">
        <f t="shared" si="23"/>
        <v>0</v>
      </c>
      <c r="X33" s="150"/>
      <c r="Y33" s="150">
        <f t="shared" si="24"/>
        <v>0</v>
      </c>
      <c r="Z33" s="150">
        <f t="shared" si="25"/>
        <v>88.55</v>
      </c>
      <c r="AA33" s="150">
        <f t="shared" si="26"/>
        <v>0.09743875278</v>
      </c>
    </row>
    <row r="34" ht="12.75" customHeight="1">
      <c r="A34" s="22" t="s">
        <v>221</v>
      </c>
      <c r="B34" s="150"/>
      <c r="C34" s="150"/>
      <c r="D34" s="150"/>
      <c r="E34" s="150">
        <f t="shared" si="14"/>
        <v>0</v>
      </c>
      <c r="F34" s="150"/>
      <c r="G34" s="150">
        <f t="shared" si="15"/>
        <v>0</v>
      </c>
      <c r="H34" s="150"/>
      <c r="I34" s="150">
        <f t="shared" si="16"/>
        <v>0</v>
      </c>
      <c r="J34" s="150">
        <v>4.2</v>
      </c>
      <c r="K34" s="150">
        <f t="shared" si="17"/>
        <v>0.3993989996</v>
      </c>
      <c r="L34" s="150">
        <v>0.01</v>
      </c>
      <c r="M34" s="150">
        <f t="shared" si="18"/>
        <v>0.0005302002036</v>
      </c>
      <c r="N34" s="150">
        <v>82.6</v>
      </c>
      <c r="O34" s="150">
        <f t="shared" si="19"/>
        <v>1.252547554</v>
      </c>
      <c r="P34" s="150">
        <v>20.41</v>
      </c>
      <c r="Q34" s="150">
        <f t="shared" si="20"/>
        <v>0.7158590308</v>
      </c>
      <c r="R34" s="150"/>
      <c r="S34" s="150">
        <f t="shared" si="21"/>
        <v>0</v>
      </c>
      <c r="T34" s="150">
        <v>11.4</v>
      </c>
      <c r="U34" s="150">
        <f t="shared" si="22"/>
        <v>0.02932225467</v>
      </c>
      <c r="V34" s="150"/>
      <c r="W34" s="150">
        <f t="shared" si="23"/>
        <v>0</v>
      </c>
      <c r="X34" s="150"/>
      <c r="Y34" s="150">
        <f t="shared" si="24"/>
        <v>0</v>
      </c>
      <c r="Z34" s="150">
        <f t="shared" si="25"/>
        <v>118.62</v>
      </c>
      <c r="AA34" s="150">
        <f t="shared" si="26"/>
        <v>0.1305272146</v>
      </c>
    </row>
    <row r="35" ht="12.75" customHeight="1">
      <c r="A35" s="22" t="s">
        <v>222</v>
      </c>
      <c r="B35" s="150"/>
      <c r="C35" s="150"/>
      <c r="D35" s="150"/>
      <c r="E35" s="150">
        <f t="shared" si="14"/>
        <v>0</v>
      </c>
      <c r="F35" s="150">
        <v>615.0</v>
      </c>
      <c r="G35" s="150">
        <f t="shared" si="15"/>
        <v>11.21646687</v>
      </c>
      <c r="H35" s="150">
        <v>1.0</v>
      </c>
      <c r="I35" s="150">
        <f t="shared" si="16"/>
        <v>0.0600348202</v>
      </c>
      <c r="J35" s="150"/>
      <c r="K35" s="150">
        <f t="shared" si="17"/>
        <v>0</v>
      </c>
      <c r="L35" s="150">
        <v>0.5</v>
      </c>
      <c r="M35" s="150">
        <f t="shared" si="18"/>
        <v>0.02651001018</v>
      </c>
      <c r="N35" s="150">
        <v>68.41000000000001</v>
      </c>
      <c r="O35" s="150">
        <f t="shared" si="19"/>
        <v>1.037370196</v>
      </c>
      <c r="P35" s="150">
        <v>18.119999999999997</v>
      </c>
      <c r="Q35" s="150">
        <f t="shared" si="20"/>
        <v>0.6355397177</v>
      </c>
      <c r="R35" s="150"/>
      <c r="S35" s="150">
        <f t="shared" si="21"/>
        <v>0</v>
      </c>
      <c r="T35" s="150"/>
      <c r="U35" s="150">
        <f t="shared" si="22"/>
        <v>0</v>
      </c>
      <c r="V35" s="150"/>
      <c r="W35" s="150">
        <f t="shared" si="23"/>
        <v>0</v>
      </c>
      <c r="X35" s="150"/>
      <c r="Y35" s="150">
        <f t="shared" si="24"/>
        <v>0</v>
      </c>
      <c r="Z35" s="150">
        <f t="shared" si="25"/>
        <v>703.03</v>
      </c>
      <c r="AA35" s="150">
        <f t="shared" si="26"/>
        <v>0.7736009754</v>
      </c>
    </row>
    <row r="36" ht="12.75" customHeight="1">
      <c r="A36" s="22" t="s">
        <v>223</v>
      </c>
      <c r="B36" s="150"/>
      <c r="C36" s="150"/>
      <c r="D36" s="150"/>
      <c r="E36" s="150">
        <f t="shared" si="14"/>
        <v>0</v>
      </c>
      <c r="F36" s="150"/>
      <c r="G36" s="150">
        <f t="shared" si="15"/>
        <v>0</v>
      </c>
      <c r="H36" s="150"/>
      <c r="I36" s="150">
        <f t="shared" si="16"/>
        <v>0</v>
      </c>
      <c r="J36" s="150"/>
      <c r="K36" s="150">
        <f t="shared" si="17"/>
        <v>0</v>
      </c>
      <c r="L36" s="150">
        <v>152.0</v>
      </c>
      <c r="M36" s="150">
        <f t="shared" si="18"/>
        <v>8.059043095</v>
      </c>
      <c r="N36" s="150">
        <v>0.01</v>
      </c>
      <c r="O36" s="150">
        <f t="shared" si="19"/>
        <v>0.0001516401398</v>
      </c>
      <c r="P36" s="150">
        <v>0.7</v>
      </c>
      <c r="Q36" s="150">
        <f t="shared" si="20"/>
        <v>0.0245517551</v>
      </c>
      <c r="R36" s="150"/>
      <c r="S36" s="150">
        <f t="shared" si="21"/>
        <v>0</v>
      </c>
      <c r="T36" s="150"/>
      <c r="U36" s="150">
        <f t="shared" si="22"/>
        <v>0</v>
      </c>
      <c r="V36" s="150"/>
      <c r="W36" s="150">
        <f t="shared" si="23"/>
        <v>0</v>
      </c>
      <c r="X36" s="150"/>
      <c r="Y36" s="150">
        <f t="shared" si="24"/>
        <v>0</v>
      </c>
      <c r="Z36" s="150">
        <f t="shared" si="25"/>
        <v>152.71</v>
      </c>
      <c r="AA36" s="150">
        <f t="shared" si="26"/>
        <v>0.1680392088</v>
      </c>
    </row>
    <row r="37" ht="12.75" customHeight="1">
      <c r="A37" s="22" t="s">
        <v>224</v>
      </c>
      <c r="B37" s="150"/>
      <c r="C37" s="150"/>
      <c r="D37" s="150"/>
      <c r="E37" s="150">
        <f t="shared" si="14"/>
        <v>0</v>
      </c>
      <c r="F37" s="150"/>
      <c r="G37" s="150">
        <f t="shared" si="15"/>
        <v>0</v>
      </c>
      <c r="H37" s="150"/>
      <c r="I37" s="150">
        <f t="shared" si="16"/>
        <v>0</v>
      </c>
      <c r="J37" s="150">
        <v>12.0</v>
      </c>
      <c r="K37" s="150">
        <f t="shared" si="17"/>
        <v>1.141139999</v>
      </c>
      <c r="L37" s="150">
        <v>7.1</v>
      </c>
      <c r="M37" s="150">
        <f t="shared" si="18"/>
        <v>0.3764421446</v>
      </c>
      <c r="N37" s="150">
        <v>20.21</v>
      </c>
      <c r="O37" s="150">
        <f t="shared" si="19"/>
        <v>0.3064647224</v>
      </c>
      <c r="P37" s="150">
        <v>17.849999999999998</v>
      </c>
      <c r="Q37" s="150">
        <f t="shared" si="20"/>
        <v>0.626069755</v>
      </c>
      <c r="R37" s="150"/>
      <c r="S37" s="150">
        <f t="shared" si="21"/>
        <v>0</v>
      </c>
      <c r="T37" s="150">
        <v>2.5</v>
      </c>
      <c r="U37" s="150">
        <f t="shared" si="22"/>
        <v>0.006430319006</v>
      </c>
      <c r="V37" s="150"/>
      <c r="W37" s="150">
        <f t="shared" si="23"/>
        <v>0</v>
      </c>
      <c r="X37" s="150"/>
      <c r="Y37" s="150">
        <f t="shared" si="24"/>
        <v>0</v>
      </c>
      <c r="Z37" s="150">
        <f t="shared" si="25"/>
        <v>59.66</v>
      </c>
      <c r="AA37" s="150">
        <f t="shared" si="26"/>
        <v>0.06564874072</v>
      </c>
    </row>
    <row r="38" ht="12.75" customHeight="1">
      <c r="A38" s="44" t="s">
        <v>225</v>
      </c>
      <c r="B38" s="151"/>
      <c r="C38" s="151"/>
      <c r="D38" s="151"/>
      <c r="E38" s="151">
        <f t="shared" si="14"/>
        <v>0</v>
      </c>
      <c r="F38" s="151"/>
      <c r="G38" s="151">
        <f t="shared" si="15"/>
        <v>0</v>
      </c>
      <c r="H38" s="151"/>
      <c r="I38" s="151">
        <f t="shared" si="16"/>
        <v>0</v>
      </c>
      <c r="J38" s="151"/>
      <c r="K38" s="151">
        <f t="shared" si="17"/>
        <v>0</v>
      </c>
      <c r="L38" s="151">
        <v>2.3</v>
      </c>
      <c r="M38" s="151">
        <f t="shared" si="18"/>
        <v>0.1219460468</v>
      </c>
      <c r="N38" s="151">
        <v>1.02</v>
      </c>
      <c r="O38" s="151">
        <f t="shared" si="19"/>
        <v>0.01546729425</v>
      </c>
      <c r="P38" s="151">
        <v>5.92</v>
      </c>
      <c r="Q38" s="151">
        <f t="shared" si="20"/>
        <v>0.2076377003</v>
      </c>
      <c r="R38" s="151">
        <v>3.1999999999999997</v>
      </c>
      <c r="S38" s="151">
        <f t="shared" si="21"/>
        <v>0.1735499092</v>
      </c>
      <c r="T38" s="151">
        <v>842.19</v>
      </c>
      <c r="U38" s="151">
        <f t="shared" si="22"/>
        <v>2.166220145</v>
      </c>
      <c r="V38" s="151"/>
      <c r="W38" s="151">
        <f t="shared" si="23"/>
        <v>0</v>
      </c>
      <c r="X38" s="151"/>
      <c r="Y38" s="151">
        <f t="shared" si="24"/>
        <v>0</v>
      </c>
      <c r="Z38" s="151">
        <f t="shared" si="25"/>
        <v>854.63</v>
      </c>
      <c r="AA38" s="151">
        <f t="shared" si="26"/>
        <v>0.9404187611</v>
      </c>
    </row>
    <row r="39" ht="12.75" customHeight="1">
      <c r="A39" s="16" t="s">
        <v>226</v>
      </c>
      <c r="B39" s="152"/>
      <c r="C39" s="152"/>
      <c r="D39" s="152"/>
      <c r="E39" s="152">
        <f t="shared" si="14"/>
        <v>0</v>
      </c>
      <c r="F39" s="152">
        <v>0.03</v>
      </c>
      <c r="G39" s="152">
        <f t="shared" si="15"/>
        <v>0.0005471447253</v>
      </c>
      <c r="H39" s="152">
        <v>0.0</v>
      </c>
      <c r="I39" s="152">
        <f t="shared" si="16"/>
        <v>0</v>
      </c>
      <c r="J39" s="152">
        <v>6.4</v>
      </c>
      <c r="K39" s="152">
        <f t="shared" si="17"/>
        <v>0.6086079994</v>
      </c>
      <c r="L39" s="152">
        <v>2.1</v>
      </c>
      <c r="M39" s="152">
        <f t="shared" si="18"/>
        <v>0.1113420428</v>
      </c>
      <c r="N39" s="152">
        <v>3.5</v>
      </c>
      <c r="O39" s="152">
        <f t="shared" si="19"/>
        <v>0.05307404891</v>
      </c>
      <c r="P39" s="152">
        <v>143.64000000000001</v>
      </c>
      <c r="Q39" s="152">
        <f t="shared" si="20"/>
        <v>5.038020146</v>
      </c>
      <c r="R39" s="152">
        <v>0.0</v>
      </c>
      <c r="S39" s="152">
        <f t="shared" si="21"/>
        <v>0</v>
      </c>
      <c r="T39" s="152">
        <v>0.0</v>
      </c>
      <c r="U39" s="152">
        <f t="shared" si="22"/>
        <v>0</v>
      </c>
      <c r="V39" s="152">
        <v>16761.2</v>
      </c>
      <c r="W39" s="152">
        <f t="shared" si="23"/>
        <v>55.50766504</v>
      </c>
      <c r="X39" s="152">
        <v>0.0</v>
      </c>
      <c r="Y39" s="152">
        <f t="shared" si="24"/>
        <v>0</v>
      </c>
      <c r="Z39" s="152">
        <f t="shared" si="25"/>
        <v>16916.87</v>
      </c>
      <c r="AA39" s="152">
        <f t="shared" si="26"/>
        <v>18.61500524</v>
      </c>
    </row>
    <row r="40" ht="12.75" customHeight="1">
      <c r="A40" s="22" t="s">
        <v>227</v>
      </c>
      <c r="B40" s="150"/>
      <c r="C40" s="150"/>
      <c r="D40" s="150">
        <v>6.02</v>
      </c>
      <c r="E40" s="150">
        <f t="shared" si="14"/>
        <v>1.481627329</v>
      </c>
      <c r="F40" s="150"/>
      <c r="G40" s="150">
        <f t="shared" si="15"/>
        <v>0</v>
      </c>
      <c r="H40" s="150">
        <v>33.510000000000005</v>
      </c>
      <c r="I40" s="150">
        <f t="shared" si="16"/>
        <v>2.011766825</v>
      </c>
      <c r="J40" s="150">
        <v>21.060000000000002</v>
      </c>
      <c r="K40" s="150">
        <f t="shared" si="17"/>
        <v>2.002700698</v>
      </c>
      <c r="L40" s="150">
        <v>73.32000000000001</v>
      </c>
      <c r="M40" s="150">
        <f t="shared" si="18"/>
        <v>3.887427893</v>
      </c>
      <c r="N40" s="150">
        <v>240.45999999999998</v>
      </c>
      <c r="O40" s="150">
        <f t="shared" si="19"/>
        <v>3.6463388</v>
      </c>
      <c r="P40" s="150">
        <v>587.3100000000001</v>
      </c>
      <c r="Q40" s="150">
        <f t="shared" si="20"/>
        <v>20.59927327</v>
      </c>
      <c r="R40" s="150">
        <v>0.0</v>
      </c>
      <c r="S40" s="150">
        <f t="shared" si="21"/>
        <v>0</v>
      </c>
      <c r="T40" s="150">
        <v>5.1499999999999995</v>
      </c>
      <c r="U40" s="150">
        <f t="shared" si="22"/>
        <v>0.01324645715</v>
      </c>
      <c r="V40" s="150">
        <v>293.5</v>
      </c>
      <c r="W40" s="150">
        <f t="shared" si="23"/>
        <v>0.9719769282</v>
      </c>
      <c r="X40" s="150">
        <v>0.0</v>
      </c>
      <c r="Y40" s="150">
        <f t="shared" si="24"/>
        <v>0</v>
      </c>
      <c r="Z40" s="150">
        <f t="shared" si="25"/>
        <v>1260.33</v>
      </c>
      <c r="AA40" s="150">
        <f t="shared" si="26"/>
        <v>1.386843403</v>
      </c>
    </row>
    <row r="41" ht="12.75" customHeight="1">
      <c r="A41" s="22" t="s">
        <v>228</v>
      </c>
      <c r="B41" s="150"/>
      <c r="C41" s="150"/>
      <c r="D41" s="150"/>
      <c r="E41" s="150">
        <f t="shared" si="14"/>
        <v>0</v>
      </c>
      <c r="F41" s="150"/>
      <c r="G41" s="150">
        <f t="shared" si="15"/>
        <v>0</v>
      </c>
      <c r="H41" s="150"/>
      <c r="I41" s="150">
        <f t="shared" si="16"/>
        <v>0</v>
      </c>
      <c r="J41" s="150"/>
      <c r="K41" s="150">
        <f t="shared" si="17"/>
        <v>0</v>
      </c>
      <c r="L41" s="150">
        <v>4.5</v>
      </c>
      <c r="M41" s="150">
        <f t="shared" si="18"/>
        <v>0.2385900916</v>
      </c>
      <c r="N41" s="150">
        <v>13.27</v>
      </c>
      <c r="O41" s="150">
        <f t="shared" si="19"/>
        <v>0.2012264655</v>
      </c>
      <c r="P41" s="150">
        <v>104.37</v>
      </c>
      <c r="Q41" s="150">
        <f t="shared" si="20"/>
        <v>3.660666685</v>
      </c>
      <c r="R41" s="150"/>
      <c r="S41" s="150">
        <f t="shared" si="21"/>
        <v>0</v>
      </c>
      <c r="T41" s="150"/>
      <c r="U41" s="150">
        <f t="shared" si="22"/>
        <v>0</v>
      </c>
      <c r="V41" s="150"/>
      <c r="W41" s="150">
        <f t="shared" si="23"/>
        <v>0</v>
      </c>
      <c r="X41" s="150"/>
      <c r="Y41" s="150">
        <f t="shared" si="24"/>
        <v>0</v>
      </c>
      <c r="Z41" s="150">
        <f t="shared" si="25"/>
        <v>122.14</v>
      </c>
      <c r="AA41" s="150">
        <f t="shared" si="26"/>
        <v>0.1344005564</v>
      </c>
    </row>
    <row r="42" ht="12.75" customHeight="1">
      <c r="A42" s="22" t="s">
        <v>229</v>
      </c>
      <c r="B42" s="150"/>
      <c r="C42" s="150"/>
      <c r="D42" s="150">
        <v>35.0</v>
      </c>
      <c r="E42" s="150">
        <f t="shared" si="14"/>
        <v>8.614112377</v>
      </c>
      <c r="F42" s="150"/>
      <c r="G42" s="150">
        <f t="shared" si="15"/>
        <v>0</v>
      </c>
      <c r="H42" s="150">
        <v>519.4</v>
      </c>
      <c r="I42" s="150">
        <f t="shared" si="16"/>
        <v>31.18208561</v>
      </c>
      <c r="J42" s="150">
        <v>3.01</v>
      </c>
      <c r="K42" s="150">
        <f t="shared" si="17"/>
        <v>0.2862359497</v>
      </c>
      <c r="L42" s="150">
        <v>0.07</v>
      </c>
      <c r="M42" s="150">
        <f t="shared" si="18"/>
        <v>0.003711401425</v>
      </c>
      <c r="N42" s="150"/>
      <c r="O42" s="150">
        <f t="shared" si="19"/>
        <v>0</v>
      </c>
      <c r="P42" s="150">
        <v>0.2</v>
      </c>
      <c r="Q42" s="150">
        <f t="shared" si="20"/>
        <v>0.007014787171</v>
      </c>
      <c r="R42" s="150"/>
      <c r="S42" s="150">
        <f t="shared" si="21"/>
        <v>0</v>
      </c>
      <c r="T42" s="150"/>
      <c r="U42" s="150">
        <f t="shared" si="22"/>
        <v>0</v>
      </c>
      <c r="V42" s="150"/>
      <c r="W42" s="150">
        <f t="shared" si="23"/>
        <v>0</v>
      </c>
      <c r="X42" s="150"/>
      <c r="Y42" s="150">
        <f t="shared" si="24"/>
        <v>0</v>
      </c>
      <c r="Z42" s="150">
        <f t="shared" si="25"/>
        <v>557.68</v>
      </c>
      <c r="AA42" s="150">
        <f t="shared" si="26"/>
        <v>0.613660572</v>
      </c>
    </row>
    <row r="43" ht="12.75" customHeight="1">
      <c r="A43" s="22" t="s">
        <v>230</v>
      </c>
      <c r="B43" s="150"/>
      <c r="C43" s="150"/>
      <c r="D43" s="150"/>
      <c r="E43" s="150">
        <f t="shared" si="14"/>
        <v>0</v>
      </c>
      <c r="F43" s="150">
        <v>1.0</v>
      </c>
      <c r="G43" s="150">
        <f t="shared" si="15"/>
        <v>0.01823815751</v>
      </c>
      <c r="H43" s="150">
        <v>1.7000000000000002</v>
      </c>
      <c r="I43" s="150">
        <f t="shared" si="16"/>
        <v>0.1020591943</v>
      </c>
      <c r="J43" s="150"/>
      <c r="K43" s="150">
        <f t="shared" si="17"/>
        <v>0</v>
      </c>
      <c r="L43" s="150">
        <v>0.3</v>
      </c>
      <c r="M43" s="150">
        <f t="shared" si="18"/>
        <v>0.01590600611</v>
      </c>
      <c r="N43" s="150"/>
      <c r="O43" s="150">
        <f t="shared" si="19"/>
        <v>0</v>
      </c>
      <c r="P43" s="150">
        <v>10.120000000000001</v>
      </c>
      <c r="Q43" s="150">
        <f t="shared" si="20"/>
        <v>0.3549482309</v>
      </c>
      <c r="R43" s="150"/>
      <c r="S43" s="150">
        <f t="shared" si="21"/>
        <v>0</v>
      </c>
      <c r="T43" s="150"/>
      <c r="U43" s="150">
        <f t="shared" si="22"/>
        <v>0</v>
      </c>
      <c r="V43" s="150"/>
      <c r="W43" s="150">
        <f t="shared" si="23"/>
        <v>0</v>
      </c>
      <c r="X43" s="150"/>
      <c r="Y43" s="150">
        <f t="shared" si="24"/>
        <v>0</v>
      </c>
      <c r="Z43" s="150">
        <f t="shared" si="25"/>
        <v>13.12</v>
      </c>
      <c r="AA43" s="150">
        <f t="shared" si="26"/>
        <v>0.01443700098</v>
      </c>
    </row>
    <row r="44" ht="12.75" customHeight="1">
      <c r="A44" s="22" t="s">
        <v>231</v>
      </c>
      <c r="B44" s="150"/>
      <c r="C44" s="150"/>
      <c r="D44" s="150"/>
      <c r="E44" s="150">
        <f t="shared" si="14"/>
        <v>0</v>
      </c>
      <c r="F44" s="150"/>
      <c r="G44" s="150">
        <f t="shared" si="15"/>
        <v>0</v>
      </c>
      <c r="H44" s="150">
        <v>1.0</v>
      </c>
      <c r="I44" s="150">
        <f t="shared" si="16"/>
        <v>0.0600348202</v>
      </c>
      <c r="J44" s="150">
        <v>4.05</v>
      </c>
      <c r="K44" s="150">
        <f t="shared" si="17"/>
        <v>0.3851347496</v>
      </c>
      <c r="L44" s="150">
        <v>16.6</v>
      </c>
      <c r="M44" s="150">
        <f t="shared" si="18"/>
        <v>0.880132338</v>
      </c>
      <c r="N44" s="150"/>
      <c r="O44" s="150">
        <f t="shared" si="19"/>
        <v>0</v>
      </c>
      <c r="P44" s="150"/>
      <c r="Q44" s="150">
        <f t="shared" si="20"/>
        <v>0</v>
      </c>
      <c r="R44" s="150"/>
      <c r="S44" s="150">
        <f t="shared" si="21"/>
        <v>0</v>
      </c>
      <c r="T44" s="150"/>
      <c r="U44" s="150">
        <f t="shared" si="22"/>
        <v>0</v>
      </c>
      <c r="V44" s="150"/>
      <c r="W44" s="150">
        <f t="shared" si="23"/>
        <v>0</v>
      </c>
      <c r="X44" s="150"/>
      <c r="Y44" s="150">
        <f t="shared" si="24"/>
        <v>0</v>
      </c>
      <c r="Z44" s="150">
        <f t="shared" si="25"/>
        <v>21.65</v>
      </c>
      <c r="AA44" s="150">
        <f t="shared" si="26"/>
        <v>0.02382325237</v>
      </c>
    </row>
    <row r="45" ht="12.75" customHeight="1">
      <c r="A45" s="22" t="s">
        <v>232</v>
      </c>
      <c r="B45" s="150"/>
      <c r="C45" s="150"/>
      <c r="D45" s="150">
        <v>0.75</v>
      </c>
      <c r="E45" s="150">
        <f t="shared" si="14"/>
        <v>0.1845881224</v>
      </c>
      <c r="F45" s="150">
        <v>0.3</v>
      </c>
      <c r="G45" s="150">
        <f t="shared" si="15"/>
        <v>0.005471447253</v>
      </c>
      <c r="H45" s="150">
        <v>2.3200000000000003</v>
      </c>
      <c r="I45" s="150">
        <f t="shared" si="16"/>
        <v>0.1392807829</v>
      </c>
      <c r="J45" s="150"/>
      <c r="K45" s="150">
        <f t="shared" si="17"/>
        <v>0</v>
      </c>
      <c r="L45" s="150">
        <v>0.26</v>
      </c>
      <c r="M45" s="150">
        <f t="shared" si="18"/>
        <v>0.01378520529</v>
      </c>
      <c r="N45" s="150">
        <v>32.769999999999996</v>
      </c>
      <c r="O45" s="150">
        <f t="shared" si="19"/>
        <v>0.496924738</v>
      </c>
      <c r="P45" s="150">
        <v>9.459999999999999</v>
      </c>
      <c r="Q45" s="150">
        <f t="shared" si="20"/>
        <v>0.3317994332</v>
      </c>
      <c r="R45" s="150">
        <v>0.0</v>
      </c>
      <c r="S45" s="150">
        <f t="shared" si="21"/>
        <v>0</v>
      </c>
      <c r="T45" s="150">
        <v>21.6</v>
      </c>
      <c r="U45" s="150">
        <f t="shared" si="22"/>
        <v>0.05555795621</v>
      </c>
      <c r="V45" s="150">
        <v>0.0</v>
      </c>
      <c r="W45" s="150">
        <f t="shared" si="23"/>
        <v>0</v>
      </c>
      <c r="X45" s="150">
        <v>0.25</v>
      </c>
      <c r="Y45" s="150">
        <f t="shared" si="24"/>
        <v>1.197318008</v>
      </c>
      <c r="Z45" s="150">
        <f t="shared" si="25"/>
        <v>67.71</v>
      </c>
      <c r="AA45" s="150">
        <f t="shared" si="26"/>
        <v>0.07450680916</v>
      </c>
    </row>
    <row r="46" ht="12.75" customHeight="1">
      <c r="A46" s="44" t="s">
        <v>233</v>
      </c>
      <c r="B46" s="151"/>
      <c r="C46" s="151"/>
      <c r="D46" s="151"/>
      <c r="E46" s="151">
        <f t="shared" si="14"/>
        <v>0</v>
      </c>
      <c r="F46" s="151"/>
      <c r="G46" s="151">
        <f t="shared" si="15"/>
        <v>0</v>
      </c>
      <c r="H46" s="151"/>
      <c r="I46" s="151">
        <f t="shared" si="16"/>
        <v>0</v>
      </c>
      <c r="J46" s="151">
        <v>1.2</v>
      </c>
      <c r="K46" s="151">
        <f t="shared" si="17"/>
        <v>0.1141139999</v>
      </c>
      <c r="L46" s="151">
        <v>9.2</v>
      </c>
      <c r="M46" s="151">
        <f t="shared" si="18"/>
        <v>0.4877841873</v>
      </c>
      <c r="N46" s="151">
        <v>1.14</v>
      </c>
      <c r="O46" s="151">
        <f t="shared" si="19"/>
        <v>0.01728697593</v>
      </c>
      <c r="P46" s="151"/>
      <c r="Q46" s="151">
        <f t="shared" si="20"/>
        <v>0</v>
      </c>
      <c r="R46" s="151">
        <v>1.7</v>
      </c>
      <c r="S46" s="151">
        <f t="shared" si="21"/>
        <v>0.09219838924</v>
      </c>
      <c r="T46" s="151">
        <v>44.15</v>
      </c>
      <c r="U46" s="151">
        <f t="shared" si="22"/>
        <v>0.1135594336</v>
      </c>
      <c r="V46" s="151"/>
      <c r="W46" s="151">
        <f t="shared" si="23"/>
        <v>0</v>
      </c>
      <c r="X46" s="151"/>
      <c r="Y46" s="151">
        <f t="shared" si="24"/>
        <v>0</v>
      </c>
      <c r="Z46" s="151">
        <f t="shared" si="25"/>
        <v>57.39</v>
      </c>
      <c r="AA46" s="151">
        <f t="shared" si="26"/>
        <v>0.06315087546</v>
      </c>
    </row>
    <row r="47" ht="12.75" customHeight="1">
      <c r="A47" s="16" t="s">
        <v>234</v>
      </c>
      <c r="B47" s="152"/>
      <c r="C47" s="152"/>
      <c r="D47" s="152">
        <v>2.55</v>
      </c>
      <c r="E47" s="152">
        <f t="shared" si="14"/>
        <v>0.6275996161</v>
      </c>
      <c r="F47" s="152"/>
      <c r="G47" s="152">
        <f t="shared" si="15"/>
        <v>0</v>
      </c>
      <c r="H47" s="152">
        <v>6.1</v>
      </c>
      <c r="I47" s="152">
        <f t="shared" si="16"/>
        <v>0.3662124032</v>
      </c>
      <c r="J47" s="152">
        <v>0.9</v>
      </c>
      <c r="K47" s="152">
        <f t="shared" si="17"/>
        <v>0.08558549991</v>
      </c>
      <c r="L47" s="152"/>
      <c r="M47" s="152">
        <f t="shared" si="18"/>
        <v>0</v>
      </c>
      <c r="N47" s="152">
        <v>1.52</v>
      </c>
      <c r="O47" s="152">
        <f t="shared" si="19"/>
        <v>0.02304930124</v>
      </c>
      <c r="P47" s="152">
        <v>1.51</v>
      </c>
      <c r="Q47" s="152">
        <f t="shared" si="20"/>
        <v>0.05296164314</v>
      </c>
      <c r="R47" s="152">
        <v>0.0</v>
      </c>
      <c r="S47" s="152">
        <f t="shared" si="21"/>
        <v>0</v>
      </c>
      <c r="T47" s="152">
        <v>0.0</v>
      </c>
      <c r="U47" s="152">
        <f t="shared" si="22"/>
        <v>0</v>
      </c>
      <c r="V47" s="152">
        <v>0.0</v>
      </c>
      <c r="W47" s="152">
        <f t="shared" si="23"/>
        <v>0</v>
      </c>
      <c r="X47" s="152">
        <v>5.01</v>
      </c>
      <c r="Y47" s="152">
        <f t="shared" si="24"/>
        <v>23.99425287</v>
      </c>
      <c r="Z47" s="152">
        <f t="shared" si="25"/>
        <v>17.59</v>
      </c>
      <c r="AA47" s="152">
        <f t="shared" si="26"/>
        <v>0.01935570482</v>
      </c>
    </row>
    <row r="48" ht="12.75" customHeight="1">
      <c r="A48" s="22" t="s">
        <v>235</v>
      </c>
      <c r="B48" s="150"/>
      <c r="C48" s="150"/>
      <c r="D48" s="150"/>
      <c r="E48" s="150">
        <f t="shared" si="14"/>
        <v>0</v>
      </c>
      <c r="F48" s="150"/>
      <c r="G48" s="150">
        <f t="shared" si="15"/>
        <v>0</v>
      </c>
      <c r="H48" s="150">
        <v>0.4</v>
      </c>
      <c r="I48" s="150">
        <f t="shared" si="16"/>
        <v>0.02401392808</v>
      </c>
      <c r="J48" s="150">
        <v>0.2</v>
      </c>
      <c r="K48" s="150">
        <f t="shared" si="17"/>
        <v>0.01901899998</v>
      </c>
      <c r="L48" s="150">
        <v>7.5</v>
      </c>
      <c r="M48" s="150">
        <f t="shared" si="18"/>
        <v>0.3976501527</v>
      </c>
      <c r="N48" s="150">
        <v>0.25</v>
      </c>
      <c r="O48" s="150">
        <f t="shared" si="19"/>
        <v>0.003791003494</v>
      </c>
      <c r="P48" s="150">
        <v>10.61</v>
      </c>
      <c r="Q48" s="150">
        <f t="shared" si="20"/>
        <v>0.3721344594</v>
      </c>
      <c r="R48" s="150"/>
      <c r="S48" s="150">
        <f t="shared" si="21"/>
        <v>0</v>
      </c>
      <c r="T48" s="150"/>
      <c r="U48" s="150">
        <f t="shared" si="22"/>
        <v>0</v>
      </c>
      <c r="V48" s="150"/>
      <c r="W48" s="150">
        <f t="shared" si="23"/>
        <v>0</v>
      </c>
      <c r="X48" s="150">
        <v>0.75</v>
      </c>
      <c r="Y48" s="150">
        <f t="shared" si="24"/>
        <v>3.591954023</v>
      </c>
      <c r="Z48" s="150">
        <f t="shared" si="25"/>
        <v>19.71</v>
      </c>
      <c r="AA48" s="150">
        <f t="shared" si="26"/>
        <v>0.0216885129</v>
      </c>
    </row>
    <row r="49" ht="12.75" customHeight="1">
      <c r="A49" s="22" t="s">
        <v>236</v>
      </c>
      <c r="B49" s="150"/>
      <c r="C49" s="150"/>
      <c r="D49" s="150"/>
      <c r="E49" s="150">
        <f t="shared" si="14"/>
        <v>0</v>
      </c>
      <c r="F49" s="150"/>
      <c r="G49" s="150">
        <f t="shared" si="15"/>
        <v>0</v>
      </c>
      <c r="H49" s="150">
        <v>0.0</v>
      </c>
      <c r="I49" s="150">
        <f t="shared" si="16"/>
        <v>0</v>
      </c>
      <c r="J49" s="150">
        <v>195.4</v>
      </c>
      <c r="K49" s="150">
        <f t="shared" si="17"/>
        <v>18.58156298</v>
      </c>
      <c r="L49" s="150">
        <v>0.1</v>
      </c>
      <c r="M49" s="150">
        <f t="shared" si="18"/>
        <v>0.005302002036</v>
      </c>
      <c r="N49" s="150">
        <v>2.06</v>
      </c>
      <c r="O49" s="150">
        <f t="shared" si="19"/>
        <v>0.03123786879</v>
      </c>
      <c r="P49" s="150">
        <v>0.5</v>
      </c>
      <c r="Q49" s="150">
        <f t="shared" si="20"/>
        <v>0.01753696793</v>
      </c>
      <c r="R49" s="150">
        <v>0.0</v>
      </c>
      <c r="S49" s="150">
        <f t="shared" si="21"/>
        <v>0</v>
      </c>
      <c r="T49" s="150">
        <v>0.0</v>
      </c>
      <c r="U49" s="150">
        <f t="shared" si="22"/>
        <v>0</v>
      </c>
      <c r="V49" s="150">
        <v>4.0</v>
      </c>
      <c r="W49" s="150">
        <f t="shared" si="23"/>
        <v>0.0132467043</v>
      </c>
      <c r="X49" s="150">
        <v>0.0</v>
      </c>
      <c r="Y49" s="150">
        <f t="shared" si="24"/>
        <v>0</v>
      </c>
      <c r="Z49" s="150">
        <f t="shared" si="25"/>
        <v>202.06</v>
      </c>
      <c r="AA49" s="150">
        <f t="shared" si="26"/>
        <v>0.2223430196</v>
      </c>
    </row>
    <row r="50" ht="12.75" customHeight="1">
      <c r="A50" s="22" t="s">
        <v>237</v>
      </c>
      <c r="B50" s="150"/>
      <c r="C50" s="150"/>
      <c r="D50" s="150">
        <v>2.5</v>
      </c>
      <c r="E50" s="150">
        <f t="shared" si="14"/>
        <v>0.6152937412</v>
      </c>
      <c r="F50" s="150"/>
      <c r="G50" s="150">
        <f t="shared" si="15"/>
        <v>0</v>
      </c>
      <c r="H50" s="150">
        <v>1.5</v>
      </c>
      <c r="I50" s="150">
        <f t="shared" si="16"/>
        <v>0.09005223029</v>
      </c>
      <c r="J50" s="150">
        <v>2.0</v>
      </c>
      <c r="K50" s="150">
        <f t="shared" si="17"/>
        <v>0.1901899998</v>
      </c>
      <c r="L50" s="150">
        <v>175.98</v>
      </c>
      <c r="M50" s="150">
        <f t="shared" si="18"/>
        <v>9.330463183</v>
      </c>
      <c r="N50" s="150">
        <v>57.019999999999996</v>
      </c>
      <c r="O50" s="150">
        <f t="shared" si="19"/>
        <v>0.8646520769</v>
      </c>
      <c r="P50" s="150">
        <v>10.459999999999997</v>
      </c>
      <c r="Q50" s="150">
        <f t="shared" si="20"/>
        <v>0.3668733691</v>
      </c>
      <c r="R50" s="150">
        <v>0.0</v>
      </c>
      <c r="S50" s="150">
        <f t="shared" si="21"/>
        <v>0</v>
      </c>
      <c r="T50" s="150">
        <v>1.0</v>
      </c>
      <c r="U50" s="150">
        <f t="shared" si="22"/>
        <v>0.002572127602</v>
      </c>
      <c r="V50" s="150">
        <v>0.0</v>
      </c>
      <c r="W50" s="150">
        <f t="shared" si="23"/>
        <v>0</v>
      </c>
      <c r="X50" s="150">
        <v>0.0</v>
      </c>
      <c r="Y50" s="150">
        <f t="shared" si="24"/>
        <v>0</v>
      </c>
      <c r="Z50" s="150">
        <f t="shared" si="25"/>
        <v>250.46</v>
      </c>
      <c r="AA50" s="150">
        <f t="shared" si="26"/>
        <v>0.2756014683</v>
      </c>
    </row>
    <row r="51" ht="12.75" customHeight="1">
      <c r="A51" s="22" t="s">
        <v>238</v>
      </c>
      <c r="B51" s="150"/>
      <c r="C51" s="150"/>
      <c r="D51" s="150"/>
      <c r="E51" s="150">
        <f t="shared" si="14"/>
        <v>0</v>
      </c>
      <c r="F51" s="150"/>
      <c r="G51" s="150">
        <f t="shared" si="15"/>
        <v>0</v>
      </c>
      <c r="H51" s="150">
        <v>3.3000000000000003</v>
      </c>
      <c r="I51" s="150">
        <f t="shared" si="16"/>
        <v>0.1981149066</v>
      </c>
      <c r="J51" s="150">
        <v>3.2</v>
      </c>
      <c r="K51" s="150">
        <f t="shared" si="17"/>
        <v>0.3043039997</v>
      </c>
      <c r="L51" s="150">
        <v>3.8</v>
      </c>
      <c r="M51" s="150">
        <f t="shared" si="18"/>
        <v>0.2014760774</v>
      </c>
      <c r="N51" s="150"/>
      <c r="O51" s="150">
        <f t="shared" si="19"/>
        <v>0</v>
      </c>
      <c r="P51" s="150"/>
      <c r="Q51" s="150">
        <f t="shared" si="20"/>
        <v>0</v>
      </c>
      <c r="R51" s="150"/>
      <c r="S51" s="150">
        <f t="shared" si="21"/>
        <v>0</v>
      </c>
      <c r="T51" s="150"/>
      <c r="U51" s="150">
        <f t="shared" si="22"/>
        <v>0</v>
      </c>
      <c r="V51" s="150"/>
      <c r="W51" s="150">
        <f t="shared" si="23"/>
        <v>0</v>
      </c>
      <c r="X51" s="150"/>
      <c r="Y51" s="150">
        <f t="shared" si="24"/>
        <v>0</v>
      </c>
      <c r="Z51" s="150">
        <f t="shared" si="25"/>
        <v>10.3</v>
      </c>
      <c r="AA51" s="150">
        <f t="shared" si="26"/>
        <v>0.01133392607</v>
      </c>
    </row>
    <row r="52" ht="12.75" customHeight="1">
      <c r="A52" s="44" t="s">
        <v>239</v>
      </c>
      <c r="B52" s="151"/>
      <c r="C52" s="151"/>
      <c r="D52" s="151"/>
      <c r="E52" s="151">
        <f t="shared" si="14"/>
        <v>0</v>
      </c>
      <c r="F52" s="151">
        <v>3.2</v>
      </c>
      <c r="G52" s="151">
        <f t="shared" si="15"/>
        <v>0.05836210403</v>
      </c>
      <c r="H52" s="151">
        <v>12.5</v>
      </c>
      <c r="I52" s="151">
        <f t="shared" si="16"/>
        <v>0.7504352524</v>
      </c>
      <c r="J52" s="151">
        <v>22.1</v>
      </c>
      <c r="K52" s="151">
        <f t="shared" si="17"/>
        <v>2.101599498</v>
      </c>
      <c r="L52" s="151">
        <v>61.87</v>
      </c>
      <c r="M52" s="151">
        <f t="shared" si="18"/>
        <v>3.28034866</v>
      </c>
      <c r="N52" s="151">
        <v>0.21000000000000002</v>
      </c>
      <c r="O52" s="151">
        <f t="shared" si="19"/>
        <v>0.003184442935</v>
      </c>
      <c r="P52" s="151"/>
      <c r="Q52" s="151">
        <f t="shared" si="20"/>
        <v>0</v>
      </c>
      <c r="R52" s="151"/>
      <c r="S52" s="151">
        <f t="shared" si="21"/>
        <v>0</v>
      </c>
      <c r="T52" s="151"/>
      <c r="U52" s="151">
        <f t="shared" si="22"/>
        <v>0</v>
      </c>
      <c r="V52" s="151">
        <v>0.5</v>
      </c>
      <c r="W52" s="151">
        <f t="shared" si="23"/>
        <v>0.001655838038</v>
      </c>
      <c r="X52" s="151">
        <v>0.1</v>
      </c>
      <c r="Y52" s="151">
        <f t="shared" si="24"/>
        <v>0.4789272031</v>
      </c>
      <c r="Z52" s="151">
        <f t="shared" si="25"/>
        <v>100.48</v>
      </c>
      <c r="AA52" s="151">
        <f t="shared" si="26"/>
        <v>0.1105663002</v>
      </c>
    </row>
    <row r="53" ht="12.75" customHeight="1">
      <c r="A53" s="16" t="s">
        <v>240</v>
      </c>
      <c r="B53" s="150"/>
      <c r="C53" s="150"/>
      <c r="D53" s="150">
        <v>2.85</v>
      </c>
      <c r="E53" s="150">
        <f t="shared" si="14"/>
        <v>0.701434865</v>
      </c>
      <c r="F53" s="150">
        <v>203.9300000000002</v>
      </c>
      <c r="G53" s="150">
        <f t="shared" si="15"/>
        <v>3.719307461</v>
      </c>
      <c r="H53" s="150">
        <v>58.75</v>
      </c>
      <c r="I53" s="150">
        <f t="shared" si="16"/>
        <v>3.527045686</v>
      </c>
      <c r="J53" s="150">
        <v>211.9</v>
      </c>
      <c r="K53" s="150">
        <f t="shared" si="17"/>
        <v>20.15063048</v>
      </c>
      <c r="L53" s="150">
        <v>6.85</v>
      </c>
      <c r="M53" s="150">
        <f t="shared" si="18"/>
        <v>0.3631871395</v>
      </c>
      <c r="N53" s="150">
        <v>1.51</v>
      </c>
      <c r="O53" s="150">
        <f t="shared" si="19"/>
        <v>0.0228976611</v>
      </c>
      <c r="P53" s="150">
        <v>5.339999999999999</v>
      </c>
      <c r="Q53" s="150">
        <f t="shared" si="20"/>
        <v>0.1872948175</v>
      </c>
      <c r="R53" s="150">
        <v>0.0</v>
      </c>
      <c r="S53" s="150">
        <f t="shared" si="21"/>
        <v>0</v>
      </c>
      <c r="T53" s="150">
        <v>4.32</v>
      </c>
      <c r="U53" s="150">
        <f t="shared" si="22"/>
        <v>0.01111159124</v>
      </c>
      <c r="V53" s="150">
        <v>0.0</v>
      </c>
      <c r="W53" s="150">
        <f t="shared" si="23"/>
        <v>0</v>
      </c>
      <c r="X53" s="150">
        <v>0.25</v>
      </c>
      <c r="Y53" s="150">
        <f t="shared" si="24"/>
        <v>1.197318008</v>
      </c>
      <c r="Z53" s="150">
        <f t="shared" si="25"/>
        <v>495.7</v>
      </c>
      <c r="AA53" s="150">
        <f t="shared" si="26"/>
        <v>0.545458947</v>
      </c>
    </row>
    <row r="54" ht="12.75" customHeight="1">
      <c r="A54" s="44" t="s">
        <v>241</v>
      </c>
      <c r="B54" s="151"/>
      <c r="C54" s="151"/>
      <c r="D54" s="151"/>
      <c r="E54" s="151">
        <f t="shared" si="14"/>
        <v>0</v>
      </c>
      <c r="F54" s="151">
        <v>11.519999999999994</v>
      </c>
      <c r="G54" s="151">
        <f t="shared" si="15"/>
        <v>0.2101035745</v>
      </c>
      <c r="H54" s="151"/>
      <c r="I54" s="151">
        <f t="shared" si="16"/>
        <v>0</v>
      </c>
      <c r="J54" s="151"/>
      <c r="K54" s="151">
        <f t="shared" si="17"/>
        <v>0</v>
      </c>
      <c r="L54" s="151">
        <v>0.1</v>
      </c>
      <c r="M54" s="151">
        <f t="shared" si="18"/>
        <v>0.005302002036</v>
      </c>
      <c r="N54" s="151">
        <v>58.5</v>
      </c>
      <c r="O54" s="151">
        <f t="shared" si="19"/>
        <v>0.8870948175</v>
      </c>
      <c r="P54" s="151"/>
      <c r="Q54" s="151">
        <f t="shared" si="20"/>
        <v>0</v>
      </c>
      <c r="R54" s="151"/>
      <c r="S54" s="151">
        <f t="shared" si="21"/>
        <v>0</v>
      </c>
      <c r="T54" s="151"/>
      <c r="U54" s="151">
        <f t="shared" si="22"/>
        <v>0</v>
      </c>
      <c r="V54" s="151"/>
      <c r="W54" s="151">
        <f t="shared" si="23"/>
        <v>0</v>
      </c>
      <c r="X54" s="151"/>
      <c r="Y54" s="151">
        <f t="shared" si="24"/>
        <v>0</v>
      </c>
      <c r="Z54" s="151">
        <f t="shared" si="25"/>
        <v>70.12</v>
      </c>
      <c r="AA54" s="151">
        <f t="shared" si="26"/>
        <v>0.07715872778</v>
      </c>
    </row>
    <row r="55" ht="12.75" customHeight="1">
      <c r="A55" s="16" t="s">
        <v>242</v>
      </c>
      <c r="B55" s="152"/>
      <c r="C55" s="152"/>
      <c r="D55" s="152"/>
      <c r="E55" s="152">
        <f t="shared" si="14"/>
        <v>0</v>
      </c>
      <c r="F55" s="152">
        <v>25.04</v>
      </c>
      <c r="G55" s="152">
        <f t="shared" si="15"/>
        <v>0.456683464</v>
      </c>
      <c r="H55" s="152">
        <v>1.2</v>
      </c>
      <c r="I55" s="152">
        <f t="shared" si="16"/>
        <v>0.07204178423</v>
      </c>
      <c r="J55" s="152">
        <v>2.1499999999999995</v>
      </c>
      <c r="K55" s="152">
        <f t="shared" si="17"/>
        <v>0.2044542498</v>
      </c>
      <c r="L55" s="152">
        <v>9.049999999999999</v>
      </c>
      <c r="M55" s="152">
        <f t="shared" si="18"/>
        <v>0.4798311843</v>
      </c>
      <c r="N55" s="152">
        <v>10.77</v>
      </c>
      <c r="O55" s="152">
        <f t="shared" si="19"/>
        <v>0.1633164305</v>
      </c>
      <c r="P55" s="152">
        <v>0.7000000000000001</v>
      </c>
      <c r="Q55" s="152">
        <f t="shared" si="20"/>
        <v>0.0245517551</v>
      </c>
      <c r="R55" s="152"/>
      <c r="S55" s="152">
        <f t="shared" si="21"/>
        <v>0</v>
      </c>
      <c r="T55" s="152"/>
      <c r="U55" s="152">
        <f t="shared" si="22"/>
        <v>0</v>
      </c>
      <c r="V55" s="152"/>
      <c r="W55" s="152">
        <f t="shared" si="23"/>
        <v>0</v>
      </c>
      <c r="X55" s="152"/>
      <c r="Y55" s="152">
        <f t="shared" si="24"/>
        <v>0</v>
      </c>
      <c r="Z55" s="152">
        <f t="shared" si="25"/>
        <v>48.91</v>
      </c>
      <c r="AA55" s="152">
        <f t="shared" si="26"/>
        <v>0.05381964312</v>
      </c>
    </row>
    <row r="56" ht="12.75" customHeight="1">
      <c r="A56" s="22" t="s">
        <v>243</v>
      </c>
      <c r="B56" s="150"/>
      <c r="C56" s="150"/>
      <c r="D56" s="150">
        <v>0.02</v>
      </c>
      <c r="E56" s="150">
        <f t="shared" si="14"/>
        <v>0.00492234993</v>
      </c>
      <c r="F56" s="150">
        <v>0.03</v>
      </c>
      <c r="G56" s="150">
        <f t="shared" si="15"/>
        <v>0.0005471447253</v>
      </c>
      <c r="H56" s="150">
        <v>82.32</v>
      </c>
      <c r="I56" s="150">
        <f t="shared" si="16"/>
        <v>4.942066399</v>
      </c>
      <c r="J56" s="150">
        <v>73.39999999999998</v>
      </c>
      <c r="K56" s="150">
        <f t="shared" si="17"/>
        <v>6.979972993</v>
      </c>
      <c r="L56" s="150">
        <v>147.65999999999997</v>
      </c>
      <c r="M56" s="150">
        <f t="shared" si="18"/>
        <v>7.828936206</v>
      </c>
      <c r="N56" s="150">
        <v>1363.4799999999987</v>
      </c>
      <c r="O56" s="150">
        <f t="shared" si="19"/>
        <v>20.67582977</v>
      </c>
      <c r="P56" s="150">
        <v>4.44</v>
      </c>
      <c r="Q56" s="150">
        <f t="shared" si="20"/>
        <v>0.1557282752</v>
      </c>
      <c r="R56" s="150"/>
      <c r="S56" s="150">
        <f t="shared" si="21"/>
        <v>0</v>
      </c>
      <c r="T56" s="150"/>
      <c r="U56" s="150">
        <f t="shared" si="22"/>
        <v>0</v>
      </c>
      <c r="V56" s="150"/>
      <c r="W56" s="150">
        <f t="shared" si="23"/>
        <v>0</v>
      </c>
      <c r="X56" s="150"/>
      <c r="Y56" s="150">
        <f t="shared" si="24"/>
        <v>0</v>
      </c>
      <c r="Z56" s="150">
        <f t="shared" si="25"/>
        <v>1671.35</v>
      </c>
      <c r="AA56" s="150">
        <f t="shared" si="26"/>
        <v>1.839122072</v>
      </c>
    </row>
    <row r="57" ht="12.75" customHeight="1">
      <c r="A57" s="44" t="s">
        <v>244</v>
      </c>
      <c r="B57" s="151"/>
      <c r="C57" s="151"/>
      <c r="D57" s="151">
        <v>88.12</v>
      </c>
      <c r="E57" s="151">
        <f t="shared" si="14"/>
        <v>21.68787379</v>
      </c>
      <c r="F57" s="151">
        <v>1755.5499999999956</v>
      </c>
      <c r="G57" s="151">
        <f t="shared" si="15"/>
        <v>32.01799741</v>
      </c>
      <c r="H57" s="151">
        <v>340.00999999999976</v>
      </c>
      <c r="I57" s="151">
        <f t="shared" si="16"/>
        <v>20.41243921</v>
      </c>
      <c r="J57" s="151">
        <v>193.07</v>
      </c>
      <c r="K57" s="151">
        <f t="shared" si="17"/>
        <v>18.35999163</v>
      </c>
      <c r="L57" s="151">
        <v>252.58</v>
      </c>
      <c r="M57" s="151">
        <f t="shared" si="18"/>
        <v>13.39179674</v>
      </c>
      <c r="N57" s="151">
        <v>444.64999999999986</v>
      </c>
      <c r="O57" s="151">
        <f t="shared" si="19"/>
        <v>6.742678814</v>
      </c>
      <c r="P57" s="151">
        <v>577.4899999999994</v>
      </c>
      <c r="Q57" s="151">
        <f t="shared" si="20"/>
        <v>20.25484722</v>
      </c>
      <c r="R57" s="151">
        <v>71.19</v>
      </c>
      <c r="S57" s="151">
        <f t="shared" si="21"/>
        <v>3.860943135</v>
      </c>
      <c r="T57" s="151">
        <v>259.85</v>
      </c>
      <c r="U57" s="151">
        <f t="shared" si="22"/>
        <v>0.6683673574</v>
      </c>
      <c r="V57" s="151">
        <v>2.0</v>
      </c>
      <c r="W57" s="151">
        <f t="shared" si="23"/>
        <v>0.006623352151</v>
      </c>
      <c r="X57" s="151">
        <v>2.5399999999999996</v>
      </c>
      <c r="Y57" s="151">
        <f t="shared" si="24"/>
        <v>12.16475096</v>
      </c>
      <c r="Z57" s="151">
        <f t="shared" si="25"/>
        <v>3987.05</v>
      </c>
      <c r="AA57" s="151">
        <f t="shared" si="26"/>
        <v>4.387274752</v>
      </c>
    </row>
    <row r="58" ht="12.75" customHeight="1">
      <c r="A58" s="16" t="s">
        <v>245</v>
      </c>
      <c r="B58" s="152"/>
      <c r="C58" s="152"/>
      <c r="D58" s="152"/>
      <c r="E58" s="152">
        <f t="shared" si="14"/>
        <v>0</v>
      </c>
      <c r="F58" s="152">
        <v>7.03</v>
      </c>
      <c r="G58" s="152">
        <f t="shared" si="15"/>
        <v>0.1282142473</v>
      </c>
      <c r="H58" s="152">
        <v>2.3</v>
      </c>
      <c r="I58" s="152">
        <f t="shared" si="16"/>
        <v>0.1380800865</v>
      </c>
      <c r="J58" s="152"/>
      <c r="K58" s="152">
        <f t="shared" si="17"/>
        <v>0</v>
      </c>
      <c r="L58" s="152"/>
      <c r="M58" s="152">
        <f t="shared" si="18"/>
        <v>0</v>
      </c>
      <c r="N58" s="152"/>
      <c r="O58" s="152">
        <f t="shared" si="19"/>
        <v>0</v>
      </c>
      <c r="P58" s="152"/>
      <c r="Q58" s="152">
        <f t="shared" si="20"/>
        <v>0</v>
      </c>
      <c r="R58" s="152"/>
      <c r="S58" s="152">
        <f t="shared" si="21"/>
        <v>0</v>
      </c>
      <c r="T58" s="152"/>
      <c r="U58" s="152">
        <f t="shared" si="22"/>
        <v>0</v>
      </c>
      <c r="V58" s="152"/>
      <c r="W58" s="152">
        <f t="shared" si="23"/>
        <v>0</v>
      </c>
      <c r="X58" s="152"/>
      <c r="Y58" s="152">
        <f t="shared" si="24"/>
        <v>0</v>
      </c>
      <c r="Z58" s="152">
        <f t="shared" si="25"/>
        <v>9.33</v>
      </c>
      <c r="AA58" s="152">
        <f t="shared" si="26"/>
        <v>0.01026655634</v>
      </c>
    </row>
    <row r="59" ht="12.75" customHeight="1">
      <c r="A59" s="22" t="s">
        <v>246</v>
      </c>
      <c r="B59" s="150"/>
      <c r="C59" s="150"/>
      <c r="D59" s="150">
        <v>250.18</v>
      </c>
      <c r="E59" s="150">
        <f t="shared" si="14"/>
        <v>61.57367527</v>
      </c>
      <c r="F59" s="150">
        <v>652.5899999999999</v>
      </c>
      <c r="G59" s="150">
        <f t="shared" si="15"/>
        <v>11.90203921</v>
      </c>
      <c r="H59" s="150">
        <v>14.25</v>
      </c>
      <c r="I59" s="150">
        <f t="shared" si="16"/>
        <v>0.8554961878</v>
      </c>
      <c r="J59" s="150">
        <v>27.55</v>
      </c>
      <c r="K59" s="150">
        <f t="shared" si="17"/>
        <v>2.619867247</v>
      </c>
      <c r="L59" s="150">
        <v>17.06</v>
      </c>
      <c r="M59" s="150">
        <f t="shared" si="18"/>
        <v>0.9045215473</v>
      </c>
      <c r="N59" s="150">
        <v>28.96</v>
      </c>
      <c r="O59" s="150">
        <f t="shared" si="19"/>
        <v>0.4391498447</v>
      </c>
      <c r="P59" s="150">
        <v>19.370000000000008</v>
      </c>
      <c r="Q59" s="150">
        <f t="shared" si="20"/>
        <v>0.6793821375</v>
      </c>
      <c r="R59" s="150">
        <v>0.0</v>
      </c>
      <c r="S59" s="150">
        <f t="shared" si="21"/>
        <v>0</v>
      </c>
      <c r="T59" s="150">
        <v>0.8</v>
      </c>
      <c r="U59" s="150">
        <f t="shared" si="22"/>
        <v>0.002057702082</v>
      </c>
      <c r="V59" s="150">
        <v>0.5</v>
      </c>
      <c r="W59" s="150">
        <f t="shared" si="23"/>
        <v>0.001655838038</v>
      </c>
      <c r="X59" s="150">
        <v>0.0</v>
      </c>
      <c r="Y59" s="150">
        <f t="shared" si="24"/>
        <v>0</v>
      </c>
      <c r="Z59" s="150">
        <f t="shared" si="25"/>
        <v>1011.26</v>
      </c>
      <c r="AA59" s="150">
        <f t="shared" si="26"/>
        <v>1.112771464</v>
      </c>
    </row>
    <row r="60" ht="12.75" customHeight="1">
      <c r="A60" s="44" t="s">
        <v>247</v>
      </c>
      <c r="B60" s="151"/>
      <c r="C60" s="151"/>
      <c r="D60" s="151">
        <v>0.02</v>
      </c>
      <c r="E60" s="151">
        <f t="shared" si="14"/>
        <v>0.00492234993</v>
      </c>
      <c r="F60" s="151">
        <v>0.11</v>
      </c>
      <c r="G60" s="151">
        <f t="shared" si="15"/>
        <v>0.002006197326</v>
      </c>
      <c r="H60" s="151">
        <v>102.2</v>
      </c>
      <c r="I60" s="151">
        <f t="shared" si="16"/>
        <v>6.135558624</v>
      </c>
      <c r="J60" s="151">
        <v>113.14999999999999</v>
      </c>
      <c r="K60" s="151">
        <f t="shared" si="17"/>
        <v>10.75999924</v>
      </c>
      <c r="L60" s="151">
        <v>30.5</v>
      </c>
      <c r="M60" s="151">
        <f t="shared" si="18"/>
        <v>1.617110621</v>
      </c>
      <c r="N60" s="151">
        <v>3.02</v>
      </c>
      <c r="O60" s="151">
        <f t="shared" si="19"/>
        <v>0.0457953222</v>
      </c>
      <c r="P60" s="151">
        <v>0.43000000000000005</v>
      </c>
      <c r="Q60" s="151">
        <f t="shared" si="20"/>
        <v>0.01508179242</v>
      </c>
      <c r="R60" s="151">
        <v>301.55</v>
      </c>
      <c r="S60" s="151">
        <f t="shared" si="21"/>
        <v>16.35436722</v>
      </c>
      <c r="T60" s="151">
        <v>0.5</v>
      </c>
      <c r="U60" s="151">
        <f t="shared" si="22"/>
        <v>0.001286063801</v>
      </c>
      <c r="V60" s="151"/>
      <c r="W60" s="151">
        <f t="shared" si="23"/>
        <v>0</v>
      </c>
      <c r="X60" s="151"/>
      <c r="Y60" s="151">
        <f t="shared" si="24"/>
        <v>0</v>
      </c>
      <c r="Z60" s="151">
        <f t="shared" si="25"/>
        <v>551.48</v>
      </c>
      <c r="AA60" s="151">
        <f t="shared" si="26"/>
        <v>0.6068382088</v>
      </c>
    </row>
    <row r="61" ht="12.75" customHeight="1">
      <c r="A61" s="16" t="s">
        <v>248</v>
      </c>
      <c r="B61" s="152"/>
      <c r="C61" s="152"/>
      <c r="D61" s="152">
        <v>0.01</v>
      </c>
      <c r="E61" s="152">
        <f t="shared" si="14"/>
        <v>0.002461174965</v>
      </c>
      <c r="F61" s="152">
        <v>889.9799999999998</v>
      </c>
      <c r="G61" s="152">
        <f t="shared" si="15"/>
        <v>16.23159542</v>
      </c>
      <c r="H61" s="152">
        <v>443.5399999999997</v>
      </c>
      <c r="I61" s="152">
        <f t="shared" si="16"/>
        <v>26.62784415</v>
      </c>
      <c r="J61" s="152">
        <v>53.3</v>
      </c>
      <c r="K61" s="152">
        <f t="shared" si="17"/>
        <v>5.068563495</v>
      </c>
      <c r="L61" s="152">
        <v>571.0900000000001</v>
      </c>
      <c r="M61" s="152">
        <f t="shared" si="18"/>
        <v>30.27920343</v>
      </c>
      <c r="N61" s="152">
        <v>3669.4700000000475</v>
      </c>
      <c r="O61" s="152">
        <f t="shared" si="19"/>
        <v>55.64389436</v>
      </c>
      <c r="P61" s="152">
        <v>615.8999999999995</v>
      </c>
      <c r="Q61" s="152">
        <f t="shared" si="20"/>
        <v>21.60203709</v>
      </c>
      <c r="R61" s="152">
        <v>708.0500000000001</v>
      </c>
      <c r="S61" s="152">
        <f t="shared" si="21"/>
        <v>38.40062912</v>
      </c>
      <c r="T61" s="152">
        <v>4418.4800000000005</v>
      </c>
      <c r="U61" s="152">
        <f t="shared" si="22"/>
        <v>11.36489437</v>
      </c>
      <c r="V61" s="152">
        <v>0.01</v>
      </c>
      <c r="W61" s="152">
        <f t="shared" si="23"/>
        <v>0.00003311676076</v>
      </c>
      <c r="X61" s="152">
        <v>0.25</v>
      </c>
      <c r="Y61" s="152">
        <f t="shared" si="24"/>
        <v>1.197318008</v>
      </c>
      <c r="Z61" s="152">
        <f t="shared" si="25"/>
        <v>11370.08</v>
      </c>
      <c r="AA61" s="152">
        <f t="shared" si="26"/>
        <v>12.51142196</v>
      </c>
    </row>
    <row r="62" ht="12.75" customHeight="1">
      <c r="A62" s="22" t="s">
        <v>249</v>
      </c>
      <c r="B62" s="150"/>
      <c r="C62" s="150"/>
      <c r="D62" s="150"/>
      <c r="E62" s="150">
        <f t="shared" si="14"/>
        <v>0</v>
      </c>
      <c r="F62" s="150"/>
      <c r="G62" s="150">
        <f t="shared" si="15"/>
        <v>0</v>
      </c>
      <c r="H62" s="150">
        <v>8.0</v>
      </c>
      <c r="I62" s="150">
        <f t="shared" si="16"/>
        <v>0.4802785616</v>
      </c>
      <c r="J62" s="150">
        <v>16.800000000000004</v>
      </c>
      <c r="K62" s="150">
        <f t="shared" si="17"/>
        <v>1.597595998</v>
      </c>
      <c r="L62" s="150"/>
      <c r="M62" s="150">
        <f t="shared" si="18"/>
        <v>0</v>
      </c>
      <c r="N62" s="150">
        <v>12.53</v>
      </c>
      <c r="O62" s="150">
        <f t="shared" si="19"/>
        <v>0.1900050951</v>
      </c>
      <c r="P62" s="150">
        <v>4.69</v>
      </c>
      <c r="Q62" s="150">
        <f t="shared" si="20"/>
        <v>0.1644967592</v>
      </c>
      <c r="R62" s="150"/>
      <c r="S62" s="150">
        <f t="shared" si="21"/>
        <v>0</v>
      </c>
      <c r="T62" s="150"/>
      <c r="U62" s="150">
        <f t="shared" si="22"/>
        <v>0</v>
      </c>
      <c r="V62" s="150"/>
      <c r="W62" s="150">
        <f t="shared" si="23"/>
        <v>0</v>
      </c>
      <c r="X62" s="150"/>
      <c r="Y62" s="150">
        <f t="shared" si="24"/>
        <v>0</v>
      </c>
      <c r="Z62" s="150">
        <f t="shared" si="25"/>
        <v>42.02</v>
      </c>
      <c r="AA62" s="150">
        <f t="shared" si="26"/>
        <v>0.04623801685</v>
      </c>
    </row>
    <row r="63" ht="12.75" customHeight="1">
      <c r="A63" s="22" t="s">
        <v>250</v>
      </c>
      <c r="B63" s="150"/>
      <c r="C63" s="150"/>
      <c r="D63" s="150"/>
      <c r="E63" s="150">
        <f t="shared" si="14"/>
        <v>0</v>
      </c>
      <c r="F63" s="150"/>
      <c r="G63" s="150">
        <f t="shared" si="15"/>
        <v>0</v>
      </c>
      <c r="H63" s="150"/>
      <c r="I63" s="150">
        <f t="shared" si="16"/>
        <v>0</v>
      </c>
      <c r="J63" s="150">
        <v>2.4</v>
      </c>
      <c r="K63" s="150">
        <f t="shared" si="17"/>
        <v>0.2282279998</v>
      </c>
      <c r="L63" s="150">
        <v>0.3</v>
      </c>
      <c r="M63" s="150">
        <f t="shared" si="18"/>
        <v>0.01590600611</v>
      </c>
      <c r="N63" s="150">
        <v>0.67</v>
      </c>
      <c r="O63" s="150">
        <f t="shared" si="19"/>
        <v>0.01015988936</v>
      </c>
      <c r="P63" s="150">
        <v>0.13</v>
      </c>
      <c r="Q63" s="150">
        <f t="shared" si="20"/>
        <v>0.004559611661</v>
      </c>
      <c r="R63" s="150"/>
      <c r="S63" s="150">
        <f t="shared" si="21"/>
        <v>0</v>
      </c>
      <c r="T63" s="150"/>
      <c r="U63" s="150">
        <f t="shared" si="22"/>
        <v>0</v>
      </c>
      <c r="V63" s="150"/>
      <c r="W63" s="150">
        <f t="shared" si="23"/>
        <v>0</v>
      </c>
      <c r="X63" s="150"/>
      <c r="Y63" s="150">
        <f t="shared" si="24"/>
        <v>0</v>
      </c>
      <c r="Z63" s="150">
        <f t="shared" si="25"/>
        <v>3.5</v>
      </c>
      <c r="AA63" s="150">
        <f t="shared" si="26"/>
        <v>0.003851334102</v>
      </c>
    </row>
    <row r="64" ht="12.75" customHeight="1">
      <c r="A64" s="44" t="s">
        <v>251</v>
      </c>
      <c r="B64" s="151"/>
      <c r="C64" s="151"/>
      <c r="D64" s="151">
        <v>2.4</v>
      </c>
      <c r="E64" s="151">
        <f t="shared" si="14"/>
        <v>0.5906819916</v>
      </c>
      <c r="F64" s="151">
        <v>0.4</v>
      </c>
      <c r="G64" s="151">
        <f t="shared" si="15"/>
        <v>0.007295263003</v>
      </c>
      <c r="H64" s="151">
        <v>4.0</v>
      </c>
      <c r="I64" s="151">
        <f t="shared" si="16"/>
        <v>0.2401392808</v>
      </c>
      <c r="J64" s="151">
        <v>81.14</v>
      </c>
      <c r="K64" s="151">
        <f t="shared" si="17"/>
        <v>7.716008292</v>
      </c>
      <c r="L64" s="151"/>
      <c r="M64" s="151">
        <f t="shared" si="18"/>
        <v>0</v>
      </c>
      <c r="N64" s="151">
        <v>4.109999999999999</v>
      </c>
      <c r="O64" s="151">
        <f t="shared" si="19"/>
        <v>0.06232409744</v>
      </c>
      <c r="P64" s="151">
        <v>0.0</v>
      </c>
      <c r="Q64" s="151">
        <f t="shared" si="20"/>
        <v>0</v>
      </c>
      <c r="R64" s="151">
        <v>0.0</v>
      </c>
      <c r="S64" s="151">
        <f t="shared" si="21"/>
        <v>0</v>
      </c>
      <c r="T64" s="151">
        <v>0.4</v>
      </c>
      <c r="U64" s="151">
        <f t="shared" si="22"/>
        <v>0.001028851041</v>
      </c>
      <c r="V64" s="151">
        <v>0.0</v>
      </c>
      <c r="W64" s="151">
        <f t="shared" si="23"/>
        <v>0</v>
      </c>
      <c r="X64" s="151">
        <v>0.0</v>
      </c>
      <c r="Y64" s="151">
        <f t="shared" si="24"/>
        <v>0</v>
      </c>
      <c r="Z64" s="151">
        <f t="shared" si="25"/>
        <v>92.45</v>
      </c>
      <c r="AA64" s="151">
        <f t="shared" si="26"/>
        <v>0.1017302394</v>
      </c>
    </row>
    <row r="65" ht="12.75" customHeight="1">
      <c r="A65" s="16" t="s">
        <v>252</v>
      </c>
      <c r="B65" s="152"/>
      <c r="C65" s="152"/>
      <c r="D65" s="152"/>
      <c r="E65" s="152">
        <f t="shared" si="14"/>
        <v>0</v>
      </c>
      <c r="F65" s="152"/>
      <c r="G65" s="152">
        <f t="shared" si="15"/>
        <v>0</v>
      </c>
      <c r="H65" s="152"/>
      <c r="I65" s="152">
        <f t="shared" si="16"/>
        <v>0</v>
      </c>
      <c r="J65" s="152"/>
      <c r="K65" s="152">
        <f t="shared" si="17"/>
        <v>0</v>
      </c>
      <c r="L65" s="152"/>
      <c r="M65" s="152">
        <f t="shared" si="18"/>
        <v>0</v>
      </c>
      <c r="N65" s="152">
        <v>20.01</v>
      </c>
      <c r="O65" s="152">
        <f t="shared" si="19"/>
        <v>0.3034319196</v>
      </c>
      <c r="P65" s="152">
        <v>12.91</v>
      </c>
      <c r="Q65" s="152">
        <f t="shared" si="20"/>
        <v>0.4528045119</v>
      </c>
      <c r="R65" s="152"/>
      <c r="S65" s="152">
        <f t="shared" si="21"/>
        <v>0</v>
      </c>
      <c r="T65" s="152"/>
      <c r="U65" s="152">
        <f t="shared" si="22"/>
        <v>0</v>
      </c>
      <c r="V65" s="152">
        <v>3.0</v>
      </c>
      <c r="W65" s="152">
        <f t="shared" si="23"/>
        <v>0.009935028227</v>
      </c>
      <c r="X65" s="152">
        <v>0.06</v>
      </c>
      <c r="Y65" s="152">
        <f t="shared" si="24"/>
        <v>0.2873563218</v>
      </c>
      <c r="Z65" s="152">
        <f t="shared" si="25"/>
        <v>35.98</v>
      </c>
      <c r="AA65" s="152">
        <f t="shared" si="26"/>
        <v>0.03959171457</v>
      </c>
    </row>
    <row r="66" ht="12.75" customHeight="1">
      <c r="A66" s="22" t="s">
        <v>253</v>
      </c>
      <c r="B66" s="150"/>
      <c r="C66" s="150"/>
      <c r="D66" s="150"/>
      <c r="E66" s="150">
        <f t="shared" si="14"/>
        <v>0</v>
      </c>
      <c r="F66" s="150"/>
      <c r="G66" s="150">
        <f t="shared" si="15"/>
        <v>0</v>
      </c>
      <c r="H66" s="150">
        <v>10.0</v>
      </c>
      <c r="I66" s="150">
        <f t="shared" si="16"/>
        <v>0.600348202</v>
      </c>
      <c r="J66" s="150"/>
      <c r="K66" s="150">
        <f t="shared" si="17"/>
        <v>0</v>
      </c>
      <c r="L66" s="150">
        <v>7.619999999999999</v>
      </c>
      <c r="M66" s="150">
        <f t="shared" si="18"/>
        <v>0.4040125551</v>
      </c>
      <c r="N66" s="150">
        <v>14.32</v>
      </c>
      <c r="O66" s="150">
        <f t="shared" si="19"/>
        <v>0.2171486801</v>
      </c>
      <c r="P66" s="150">
        <v>438.15</v>
      </c>
      <c r="Q66" s="150">
        <f t="shared" si="20"/>
        <v>15.367645</v>
      </c>
      <c r="R66" s="150">
        <v>32.3</v>
      </c>
      <c r="S66" s="150">
        <f t="shared" si="21"/>
        <v>1.751769396</v>
      </c>
      <c r="T66" s="150"/>
      <c r="U66" s="150">
        <f t="shared" si="22"/>
        <v>0</v>
      </c>
      <c r="V66" s="150"/>
      <c r="W66" s="150">
        <f t="shared" si="23"/>
        <v>0</v>
      </c>
      <c r="X66" s="150"/>
      <c r="Y66" s="150">
        <f t="shared" si="24"/>
        <v>0</v>
      </c>
      <c r="Z66" s="150">
        <f t="shared" si="25"/>
        <v>502.39</v>
      </c>
      <c r="AA66" s="150">
        <f t="shared" si="26"/>
        <v>0.552820497</v>
      </c>
    </row>
    <row r="67" ht="12.75" customHeight="1">
      <c r="A67" s="44" t="s">
        <v>254</v>
      </c>
      <c r="B67" s="151"/>
      <c r="C67" s="151"/>
      <c r="D67" s="151">
        <v>0.65</v>
      </c>
      <c r="E67" s="151">
        <f t="shared" si="14"/>
        <v>0.1599763727</v>
      </c>
      <c r="F67" s="151">
        <v>142.13000000000002</v>
      </c>
      <c r="G67" s="151">
        <f t="shared" si="15"/>
        <v>2.592189327</v>
      </c>
      <c r="H67" s="151">
        <v>0.4</v>
      </c>
      <c r="I67" s="151">
        <f t="shared" si="16"/>
        <v>0.02401392808</v>
      </c>
      <c r="J67" s="151"/>
      <c r="K67" s="151">
        <f t="shared" si="17"/>
        <v>0</v>
      </c>
      <c r="L67" s="151">
        <v>260.73</v>
      </c>
      <c r="M67" s="151">
        <f t="shared" si="18"/>
        <v>13.82390991</v>
      </c>
      <c r="N67" s="151">
        <v>71.56</v>
      </c>
      <c r="O67" s="151">
        <f t="shared" si="19"/>
        <v>1.08513684</v>
      </c>
      <c r="P67" s="151">
        <v>25.05</v>
      </c>
      <c r="Q67" s="151">
        <f t="shared" si="20"/>
        <v>0.8786020932</v>
      </c>
      <c r="R67" s="151">
        <v>0.0</v>
      </c>
      <c r="S67" s="151">
        <f t="shared" si="21"/>
        <v>0</v>
      </c>
      <c r="T67" s="151">
        <v>0.0</v>
      </c>
      <c r="U67" s="151">
        <f t="shared" si="22"/>
        <v>0</v>
      </c>
      <c r="V67" s="151">
        <v>0.0</v>
      </c>
      <c r="W67" s="151">
        <f t="shared" si="23"/>
        <v>0</v>
      </c>
      <c r="X67" s="151">
        <v>0.0</v>
      </c>
      <c r="Y67" s="151">
        <f t="shared" si="24"/>
        <v>0</v>
      </c>
      <c r="Z67" s="151">
        <f t="shared" si="25"/>
        <v>500.52</v>
      </c>
      <c r="AA67" s="151">
        <f t="shared" si="26"/>
        <v>0.5507627842</v>
      </c>
    </row>
    <row r="68" ht="12.75" customHeight="1">
      <c r="A68" s="153" t="s">
        <v>255</v>
      </c>
      <c r="B68" s="154"/>
      <c r="C68" s="154"/>
      <c r="D68" s="154">
        <v>15.24</v>
      </c>
      <c r="E68" s="154">
        <f t="shared" si="14"/>
        <v>3.750830647</v>
      </c>
      <c r="F68" s="154">
        <v>1175.11</v>
      </c>
      <c r="G68" s="154">
        <f t="shared" si="15"/>
        <v>21.43184127</v>
      </c>
      <c r="H68" s="154">
        <v>0.0</v>
      </c>
      <c r="I68" s="154">
        <f t="shared" si="16"/>
        <v>0</v>
      </c>
      <c r="J68" s="154"/>
      <c r="K68" s="154">
        <f t="shared" si="17"/>
        <v>0</v>
      </c>
      <c r="L68" s="154">
        <v>7.42</v>
      </c>
      <c r="M68" s="154">
        <f t="shared" si="18"/>
        <v>0.3934085511</v>
      </c>
      <c r="N68" s="154">
        <v>276.31</v>
      </c>
      <c r="O68" s="154">
        <f t="shared" si="19"/>
        <v>4.189968701</v>
      </c>
      <c r="P68" s="154">
        <v>74.13000000000001</v>
      </c>
      <c r="Q68" s="154">
        <f t="shared" si="20"/>
        <v>2.600030865</v>
      </c>
      <c r="R68" s="154">
        <v>173.00999999999996</v>
      </c>
      <c r="S68" s="154">
        <f t="shared" si="21"/>
        <v>9.383084307</v>
      </c>
      <c r="T68" s="154">
        <v>1630.8299999999995</v>
      </c>
      <c r="U68" s="154">
        <f t="shared" si="22"/>
        <v>4.194702858</v>
      </c>
      <c r="V68" s="154">
        <v>13131.48</v>
      </c>
      <c r="W68" s="154">
        <f t="shared" si="23"/>
        <v>43.48720815</v>
      </c>
      <c r="X68" s="154">
        <v>11.67</v>
      </c>
      <c r="Y68" s="154">
        <f t="shared" si="24"/>
        <v>55.8908046</v>
      </c>
      <c r="Z68" s="154">
        <f t="shared" si="25"/>
        <v>16495.2</v>
      </c>
      <c r="AA68" s="154">
        <f t="shared" si="26"/>
        <v>18.15100751</v>
      </c>
    </row>
    <row r="69" ht="12.75" customHeight="1">
      <c r="A69" s="27" t="s">
        <v>140</v>
      </c>
      <c r="B69" s="155">
        <f t="shared" ref="B69:AA69" si="27">SUM(B29:B68)</f>
        <v>0</v>
      </c>
      <c r="C69" s="155">
        <f t="shared" si="27"/>
        <v>0</v>
      </c>
      <c r="D69" s="155">
        <f t="shared" si="27"/>
        <v>406.31</v>
      </c>
      <c r="E69" s="155">
        <f t="shared" si="27"/>
        <v>100</v>
      </c>
      <c r="F69" s="155">
        <f t="shared" si="27"/>
        <v>5483.01</v>
      </c>
      <c r="G69" s="155">
        <f t="shared" si="27"/>
        <v>100</v>
      </c>
      <c r="H69" s="155">
        <f t="shared" si="27"/>
        <v>1665.7</v>
      </c>
      <c r="I69" s="155">
        <f t="shared" si="27"/>
        <v>100</v>
      </c>
      <c r="J69" s="155">
        <f t="shared" si="27"/>
        <v>1051.58</v>
      </c>
      <c r="K69" s="155">
        <f t="shared" si="27"/>
        <v>100</v>
      </c>
      <c r="L69" s="155">
        <f t="shared" si="27"/>
        <v>1886.08</v>
      </c>
      <c r="M69" s="155">
        <f t="shared" si="27"/>
        <v>100</v>
      </c>
      <c r="N69" s="155">
        <f t="shared" si="27"/>
        <v>6594.56</v>
      </c>
      <c r="O69" s="155">
        <f t="shared" si="27"/>
        <v>100</v>
      </c>
      <c r="P69" s="155">
        <f t="shared" si="27"/>
        <v>2851.12</v>
      </c>
      <c r="Q69" s="155">
        <f t="shared" si="27"/>
        <v>100</v>
      </c>
      <c r="R69" s="155">
        <f t="shared" si="27"/>
        <v>1843.85</v>
      </c>
      <c r="S69" s="155">
        <f t="shared" si="27"/>
        <v>100</v>
      </c>
      <c r="T69" s="155">
        <f t="shared" si="27"/>
        <v>38878.32</v>
      </c>
      <c r="U69" s="155">
        <f t="shared" si="27"/>
        <v>100</v>
      </c>
      <c r="V69" s="155">
        <f t="shared" si="27"/>
        <v>30196.19</v>
      </c>
      <c r="W69" s="155">
        <f t="shared" si="27"/>
        <v>100</v>
      </c>
      <c r="X69" s="155">
        <f t="shared" si="27"/>
        <v>20.88</v>
      </c>
      <c r="Y69" s="155">
        <f t="shared" si="27"/>
        <v>100</v>
      </c>
      <c r="Z69" s="155">
        <f t="shared" si="27"/>
        <v>90877.6</v>
      </c>
      <c r="AA69" s="155">
        <f t="shared" si="27"/>
        <v>100</v>
      </c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8:Q28"/>
    <mergeCell ref="R28:S28"/>
    <mergeCell ref="T28:U28"/>
    <mergeCell ref="V28:W28"/>
    <mergeCell ref="Z28:Z29"/>
    <mergeCell ref="AA28:AA29"/>
    <mergeCell ref="F8:G8"/>
    <mergeCell ref="H8:I8"/>
    <mergeCell ref="A27:A29"/>
    <mergeCell ref="B27:Y27"/>
    <mergeCell ref="B28:C28"/>
    <mergeCell ref="D28:E28"/>
    <mergeCell ref="F28:G28"/>
    <mergeCell ref="X28:Y28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7:AA27"/>
    <mergeCell ref="H28:I28"/>
    <mergeCell ref="J28:K28"/>
    <mergeCell ref="L28:M28"/>
    <mergeCell ref="N28:O28"/>
  </mergeCells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5.88"/>
    <col customWidth="1" min="3" max="3" width="6.38"/>
    <col customWidth="1" min="4" max="4" width="5.88"/>
    <col customWidth="1" min="5" max="5" width="6.38"/>
    <col customWidth="1" min="6" max="6" width="8.63"/>
    <col customWidth="1" min="7" max="7" width="6.38"/>
    <col customWidth="1" min="8" max="8" width="5.88"/>
    <col customWidth="1" min="9" max="9" width="7.13"/>
    <col customWidth="1" min="10" max="10" width="7.38"/>
    <col customWidth="1" min="11" max="11" width="6.38"/>
    <col customWidth="1" min="12" max="12" width="8.0"/>
    <col customWidth="1" min="13" max="13" width="6.38"/>
    <col customWidth="1" min="14" max="14" width="10.13"/>
    <col customWidth="1" min="15" max="17" width="6.38"/>
    <col customWidth="1" min="18" max="18" width="5.88"/>
    <col customWidth="1" min="19" max="19" width="6.38"/>
    <col customWidth="1" min="20" max="20" width="5.88"/>
    <col customWidth="1" min="21" max="21" width="6.38"/>
    <col customWidth="1" min="22" max="22" width="5.88"/>
    <col customWidth="1" min="23" max="23" width="6.38"/>
    <col customWidth="1" min="24" max="24" width="5.88"/>
    <col customWidth="1" min="25" max="25" width="6.38"/>
    <col customWidth="1" min="26" max="26" width="9.38"/>
    <col customWidth="1" min="27" max="27" width="6.38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273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>
        <v>0.0</v>
      </c>
      <c r="C10" s="173">
        <v>0.0</v>
      </c>
      <c r="D10" s="16">
        <v>4.2</v>
      </c>
      <c r="E10" s="173">
        <f t="shared" ref="E10:E19" si="1">((D10/D$19*100))</f>
        <v>2.319929297</v>
      </c>
      <c r="F10" s="16">
        <v>5.09</v>
      </c>
      <c r="G10" s="173">
        <f t="shared" ref="G10:G19" si="2">((F10/F$19*100))</f>
        <v>0.1079863203</v>
      </c>
      <c r="H10" s="152">
        <f>SUM(H30:H38)</f>
        <v>49.5</v>
      </c>
      <c r="I10" s="173">
        <f t="shared" ref="I10:I19" si="3">((H10/H$19*100))</f>
        <v>3.013716978</v>
      </c>
      <c r="J10" s="16">
        <v>499.45</v>
      </c>
      <c r="K10" s="173">
        <f t="shared" ref="K10:K19" si="4">((J10/J$19*100))</f>
        <v>12.2452332</v>
      </c>
      <c r="L10" s="16">
        <v>896.99</v>
      </c>
      <c r="M10" s="173">
        <f t="shared" ref="M10:M19" si="5">((L10/L$19*100))</f>
        <v>20.67826384</v>
      </c>
      <c r="N10" s="17">
        <v>224.13</v>
      </c>
      <c r="O10" s="173">
        <f t="shared" ref="O10:O19" si="6">((N10/N$19*100))</f>
        <v>0.9581214612</v>
      </c>
      <c r="P10" s="152">
        <f>SUM(P30:P38)</f>
        <v>931.29</v>
      </c>
      <c r="Q10" s="173">
        <f t="shared" ref="Q10:Q19" si="7">((P10/P$19*100))</f>
        <v>22.70132314</v>
      </c>
      <c r="R10" s="152">
        <f>SUM(R30:R38)</f>
        <v>63.46</v>
      </c>
      <c r="S10" s="173">
        <f t="shared" ref="S10:S19" si="8">((R10/R$19*100))</f>
        <v>27.51235585</v>
      </c>
      <c r="T10" s="152">
        <f>SUM(T30:T38)</f>
        <v>570.36</v>
      </c>
      <c r="U10" s="173">
        <f t="shared" ref="U10:U19" si="9">((T10/T$19*100))</f>
        <v>85.02810119</v>
      </c>
      <c r="V10" s="152">
        <f>SUM(V30:V38)</f>
        <v>0</v>
      </c>
      <c r="W10" s="173">
        <f t="shared" ref="W10:W19" si="10">((V10/V$19*100))</f>
        <v>0</v>
      </c>
      <c r="X10" s="152">
        <f>SUM(X30:X38)</f>
        <v>1.2</v>
      </c>
      <c r="Y10" s="173">
        <f t="shared" ref="Y10:Y19" si="11">((X10/X$19*100))</f>
        <v>1.197007481</v>
      </c>
      <c r="Z10" s="136">
        <f t="shared" ref="Z10:Z18" si="12">SUM(B10+D10+F10+H10+J10+L10+N10+P10+T10+V10+X10+R10)</f>
        <v>3245.67</v>
      </c>
      <c r="AA10" s="173">
        <f t="shared" ref="AA10:AA19" si="13">((Z10/Z$19*100))</f>
        <v>7.447905827</v>
      </c>
    </row>
    <row r="11" ht="24.75" customHeight="1">
      <c r="A11" s="22" t="s">
        <v>262</v>
      </c>
      <c r="B11" s="22">
        <v>0.0</v>
      </c>
      <c r="C11" s="174">
        <v>0.0</v>
      </c>
      <c r="D11" s="22">
        <v>38.3</v>
      </c>
      <c r="E11" s="174">
        <f t="shared" si="1"/>
        <v>21.15554574</v>
      </c>
      <c r="F11" s="22">
        <v>201.44</v>
      </c>
      <c r="G11" s="174">
        <f t="shared" si="2"/>
        <v>4.273627577</v>
      </c>
      <c r="H11" s="150">
        <f>SUM(H39:H46)</f>
        <v>86.23</v>
      </c>
      <c r="I11" s="174">
        <f t="shared" si="3"/>
        <v>5.24995586</v>
      </c>
      <c r="J11" s="22">
        <v>340.38</v>
      </c>
      <c r="K11" s="174">
        <f t="shared" si="4"/>
        <v>8.345244721</v>
      </c>
      <c r="L11" s="22">
        <v>419.69</v>
      </c>
      <c r="M11" s="174">
        <f t="shared" si="5"/>
        <v>9.675091751</v>
      </c>
      <c r="N11" s="23">
        <v>672.61</v>
      </c>
      <c r="O11" s="174">
        <f t="shared" si="6"/>
        <v>2.87530485</v>
      </c>
      <c r="P11" s="150">
        <f>SUM(P39:P46)</f>
        <v>574.99</v>
      </c>
      <c r="Q11" s="174">
        <f t="shared" si="7"/>
        <v>14.01607855</v>
      </c>
      <c r="R11" s="150">
        <f>SUM(R39:R46)</f>
        <v>0</v>
      </c>
      <c r="S11" s="174">
        <f t="shared" si="8"/>
        <v>0</v>
      </c>
      <c r="T11" s="150">
        <f>SUM(T39:T46)</f>
        <v>0.15</v>
      </c>
      <c r="U11" s="174">
        <f t="shared" si="9"/>
        <v>0.02236169293</v>
      </c>
      <c r="V11" s="150">
        <f>SUM(V39:V46)</f>
        <v>125.82</v>
      </c>
      <c r="W11" s="174">
        <f t="shared" si="10"/>
        <v>98.35834897</v>
      </c>
      <c r="X11" s="150">
        <f>SUM(X39:X46)</f>
        <v>0.3</v>
      </c>
      <c r="Y11" s="174">
        <f t="shared" si="11"/>
        <v>0.2992518703</v>
      </c>
      <c r="Z11" s="139">
        <f t="shared" si="12"/>
        <v>2459.91</v>
      </c>
      <c r="AA11" s="174">
        <f t="shared" si="13"/>
        <v>5.644806164</v>
      </c>
    </row>
    <row r="12" ht="24.75" customHeight="1">
      <c r="A12" s="22" t="s">
        <v>263</v>
      </c>
      <c r="B12" s="22">
        <v>0.0</v>
      </c>
      <c r="C12" s="174">
        <v>0.0</v>
      </c>
      <c r="D12" s="22">
        <v>25.59</v>
      </c>
      <c r="E12" s="174">
        <f t="shared" si="1"/>
        <v>14.13499779</v>
      </c>
      <c r="F12" s="22">
        <v>430.02</v>
      </c>
      <c r="G12" s="174">
        <f t="shared" si="2"/>
        <v>9.123040759</v>
      </c>
      <c r="H12" s="150">
        <f>SUM(H47:H52)</f>
        <v>35.9</v>
      </c>
      <c r="I12" s="174">
        <f t="shared" si="3"/>
        <v>2.185705849</v>
      </c>
      <c r="J12" s="22">
        <v>35.35</v>
      </c>
      <c r="K12" s="174">
        <f t="shared" si="4"/>
        <v>0.8666913476</v>
      </c>
      <c r="L12" s="22">
        <v>328.53</v>
      </c>
      <c r="M12" s="174">
        <f t="shared" si="5"/>
        <v>7.57358501</v>
      </c>
      <c r="N12" s="23">
        <v>436.97</v>
      </c>
      <c r="O12" s="174">
        <f t="shared" si="6"/>
        <v>1.8679799</v>
      </c>
      <c r="P12" s="150">
        <f>SUM(P47:P52)</f>
        <v>39.13</v>
      </c>
      <c r="Q12" s="174">
        <f t="shared" si="7"/>
        <v>0.9538412036</v>
      </c>
      <c r="R12" s="150">
        <f>SUM(R47:R52)</f>
        <v>0.25</v>
      </c>
      <c r="S12" s="174">
        <f t="shared" si="8"/>
        <v>0.1083846354</v>
      </c>
      <c r="T12" s="150">
        <f>SUM(T47:T52)</f>
        <v>2</v>
      </c>
      <c r="U12" s="174">
        <f t="shared" si="9"/>
        <v>0.2981559057</v>
      </c>
      <c r="V12" s="150">
        <f>SUM(V47:V52)</f>
        <v>0</v>
      </c>
      <c r="W12" s="174">
        <f t="shared" si="10"/>
        <v>0</v>
      </c>
      <c r="X12" s="150">
        <f>SUM(X47:X52)</f>
        <v>7.04</v>
      </c>
      <c r="Y12" s="174">
        <f t="shared" si="11"/>
        <v>7.02244389</v>
      </c>
      <c r="Z12" s="139">
        <f t="shared" si="12"/>
        <v>1340.78</v>
      </c>
      <c r="AA12" s="174">
        <f t="shared" si="13"/>
        <v>3.076715493</v>
      </c>
    </row>
    <row r="13" ht="24.75" customHeight="1">
      <c r="A13" s="22" t="s">
        <v>264</v>
      </c>
      <c r="B13" s="22">
        <v>0.0</v>
      </c>
      <c r="C13" s="174">
        <v>0.0</v>
      </c>
      <c r="D13" s="22">
        <v>7.63</v>
      </c>
      <c r="E13" s="174">
        <f t="shared" si="1"/>
        <v>4.214538224</v>
      </c>
      <c r="F13" s="22">
        <v>108.97</v>
      </c>
      <c r="G13" s="174">
        <f t="shared" si="2"/>
        <v>2.311840732</v>
      </c>
      <c r="H13" s="150">
        <f>SUM(H53:H54)</f>
        <v>3.3</v>
      </c>
      <c r="I13" s="174">
        <f t="shared" si="3"/>
        <v>0.2009144652</v>
      </c>
      <c r="J13" s="22">
        <v>5.1</v>
      </c>
      <c r="K13" s="174">
        <f t="shared" si="4"/>
        <v>0.1250389214</v>
      </c>
      <c r="L13" s="22">
        <v>121.81</v>
      </c>
      <c r="M13" s="174">
        <f t="shared" si="5"/>
        <v>2.808079597</v>
      </c>
      <c r="N13" s="23">
        <v>13.99</v>
      </c>
      <c r="O13" s="174">
        <f t="shared" si="6"/>
        <v>0.05980510972</v>
      </c>
      <c r="P13" s="150">
        <f>SUM(P53:P54)</f>
        <v>5.17</v>
      </c>
      <c r="Q13" s="174">
        <f t="shared" si="7"/>
        <v>0.1260250197</v>
      </c>
      <c r="R13" s="150">
        <f>SUM(R53:R54)</f>
        <v>0</v>
      </c>
      <c r="S13" s="174">
        <f t="shared" si="8"/>
        <v>0</v>
      </c>
      <c r="T13" s="150">
        <f>SUM(T53:T54)</f>
        <v>0.9</v>
      </c>
      <c r="U13" s="174">
        <f t="shared" si="9"/>
        <v>0.1341701576</v>
      </c>
      <c r="V13" s="150">
        <f>SUM(V53:V54)</f>
        <v>0</v>
      </c>
      <c r="W13" s="174">
        <f t="shared" si="10"/>
        <v>0</v>
      </c>
      <c r="X13" s="150">
        <f>SUM(X53:X54)</f>
        <v>0.01</v>
      </c>
      <c r="Y13" s="174">
        <f t="shared" si="11"/>
        <v>0.009975062344</v>
      </c>
      <c r="Z13" s="139">
        <f t="shared" si="12"/>
        <v>266.88</v>
      </c>
      <c r="AA13" s="174">
        <f t="shared" si="13"/>
        <v>0.6124150351</v>
      </c>
    </row>
    <row r="14" ht="24.75" customHeight="1">
      <c r="A14" s="22" t="s">
        <v>265</v>
      </c>
      <c r="B14" s="22">
        <v>0.0</v>
      </c>
      <c r="C14" s="174">
        <v>0.0</v>
      </c>
      <c r="D14" s="22">
        <v>69.52</v>
      </c>
      <c r="E14" s="174">
        <f t="shared" si="1"/>
        <v>38.40035351</v>
      </c>
      <c r="F14" s="22">
        <v>1507.66</v>
      </c>
      <c r="G14" s="174">
        <f t="shared" si="2"/>
        <v>31.98559051</v>
      </c>
      <c r="H14" s="150">
        <f>SUM(H55:H57)</f>
        <v>1205.46</v>
      </c>
      <c r="I14" s="174">
        <f t="shared" si="3"/>
        <v>73.39222765</v>
      </c>
      <c r="J14" s="22">
        <v>735.7</v>
      </c>
      <c r="K14" s="174">
        <f t="shared" si="4"/>
        <v>18.03747735</v>
      </c>
      <c r="L14" s="22">
        <v>1780.29</v>
      </c>
      <c r="M14" s="174">
        <f t="shared" si="5"/>
        <v>41.04093281</v>
      </c>
      <c r="N14" s="23">
        <v>5488.51</v>
      </c>
      <c r="O14" s="174">
        <f t="shared" si="6"/>
        <v>23.46254058</v>
      </c>
      <c r="P14" s="150">
        <f>SUM(P55:P57)</f>
        <v>873.71</v>
      </c>
      <c r="Q14" s="174">
        <f t="shared" si="7"/>
        <v>21.29774081</v>
      </c>
      <c r="R14" s="150">
        <f>SUM(R55:R57)</f>
        <v>48.85</v>
      </c>
      <c r="S14" s="174">
        <f t="shared" si="8"/>
        <v>21.17835776</v>
      </c>
      <c r="T14" s="150">
        <f>SUM(T55:T57)</f>
        <v>14.93</v>
      </c>
      <c r="U14" s="174">
        <f t="shared" si="9"/>
        <v>2.225733836</v>
      </c>
      <c r="V14" s="150">
        <f>SUM(V55:V57)</f>
        <v>1.5</v>
      </c>
      <c r="W14" s="174">
        <f t="shared" si="10"/>
        <v>1.17260788</v>
      </c>
      <c r="X14" s="150">
        <f>SUM(X55:X57)</f>
        <v>89.68</v>
      </c>
      <c r="Y14" s="174">
        <f t="shared" si="11"/>
        <v>89.4563591</v>
      </c>
      <c r="Z14" s="139">
        <f t="shared" si="12"/>
        <v>11815.81</v>
      </c>
      <c r="AA14" s="174">
        <f t="shared" si="13"/>
        <v>27.11398267</v>
      </c>
    </row>
    <row r="15" ht="24.75" customHeight="1">
      <c r="A15" s="22" t="s">
        <v>73</v>
      </c>
      <c r="B15" s="22">
        <v>0.0</v>
      </c>
      <c r="C15" s="174">
        <v>0.0</v>
      </c>
      <c r="D15" s="22">
        <v>14.67</v>
      </c>
      <c r="E15" s="174">
        <f t="shared" si="1"/>
        <v>8.103181617</v>
      </c>
      <c r="F15" s="22">
        <v>609.81</v>
      </c>
      <c r="G15" s="174">
        <f t="shared" si="2"/>
        <v>12.9373552</v>
      </c>
      <c r="H15" s="150">
        <f>SUM(H58:H60)</f>
        <v>10.84</v>
      </c>
      <c r="I15" s="174">
        <f t="shared" si="3"/>
        <v>0.6599735767</v>
      </c>
      <c r="J15" s="22">
        <v>2046.9</v>
      </c>
      <c r="K15" s="174">
        <f t="shared" si="4"/>
        <v>50.18473888</v>
      </c>
      <c r="L15" s="22">
        <v>82.27</v>
      </c>
      <c r="M15" s="174">
        <f t="shared" si="5"/>
        <v>1.896566033</v>
      </c>
      <c r="N15" s="23">
        <v>22.32</v>
      </c>
      <c r="O15" s="174">
        <f t="shared" si="6"/>
        <v>0.09541458535</v>
      </c>
      <c r="P15" s="150">
        <f>SUM(P58:P60)</f>
        <v>22.71</v>
      </c>
      <c r="Q15" s="174">
        <f t="shared" si="7"/>
        <v>0.5535837908</v>
      </c>
      <c r="R15" s="150">
        <f>SUM(R58:R60)</f>
        <v>0</v>
      </c>
      <c r="S15" s="174">
        <f t="shared" si="8"/>
        <v>0</v>
      </c>
      <c r="T15" s="150">
        <f>SUM(T58:T60)</f>
        <v>2</v>
      </c>
      <c r="U15" s="174">
        <f t="shared" si="9"/>
        <v>0.2981559057</v>
      </c>
      <c r="V15" s="150">
        <f>SUM(V58:V60)</f>
        <v>0</v>
      </c>
      <c r="W15" s="174">
        <f t="shared" si="10"/>
        <v>0</v>
      </c>
      <c r="X15" s="150">
        <f>SUM(X58:X60)</f>
        <v>0</v>
      </c>
      <c r="Y15" s="174">
        <f t="shared" si="11"/>
        <v>0</v>
      </c>
      <c r="Z15" s="139">
        <f t="shared" si="12"/>
        <v>2811.52</v>
      </c>
      <c r="AA15" s="174">
        <f t="shared" si="13"/>
        <v>6.451652876</v>
      </c>
    </row>
    <row r="16" ht="24.75" customHeight="1">
      <c r="A16" s="22" t="s">
        <v>266</v>
      </c>
      <c r="B16" s="22">
        <v>0.0</v>
      </c>
      <c r="C16" s="174">
        <v>0.0</v>
      </c>
      <c r="D16" s="22">
        <v>16.93</v>
      </c>
      <c r="E16" s="174">
        <f t="shared" si="1"/>
        <v>9.351524525</v>
      </c>
      <c r="F16" s="22">
        <v>519.99</v>
      </c>
      <c r="G16" s="174">
        <f t="shared" si="2"/>
        <v>11.03178914</v>
      </c>
      <c r="H16" s="150">
        <f>SUM(H61:H64)</f>
        <v>244.02</v>
      </c>
      <c r="I16" s="174">
        <f t="shared" si="3"/>
        <v>14.85671146</v>
      </c>
      <c r="J16" s="22">
        <v>396.35</v>
      </c>
      <c r="K16" s="174">
        <f t="shared" si="4"/>
        <v>9.71748559</v>
      </c>
      <c r="L16" s="22">
        <v>76.32</v>
      </c>
      <c r="M16" s="174">
        <f t="shared" si="5"/>
        <v>1.759400992</v>
      </c>
      <c r="N16" s="23">
        <v>15610.6</v>
      </c>
      <c r="O16" s="174">
        <f t="shared" si="6"/>
        <v>66.7329268</v>
      </c>
      <c r="P16" s="150">
        <f>SUM(P61:P64)</f>
        <v>1063.54</v>
      </c>
      <c r="Q16" s="174">
        <f t="shared" si="7"/>
        <v>25.92507727</v>
      </c>
      <c r="R16" s="150">
        <f>SUM(R61:R64)</f>
        <v>100.9</v>
      </c>
      <c r="S16" s="174">
        <f t="shared" si="8"/>
        <v>43.74403885</v>
      </c>
      <c r="T16" s="150">
        <f>SUM(T61:T64)</f>
        <v>66.75</v>
      </c>
      <c r="U16" s="174">
        <f t="shared" si="9"/>
        <v>9.950953354</v>
      </c>
      <c r="V16" s="150">
        <f>SUM(V61:V64)</f>
        <v>0</v>
      </c>
      <c r="W16" s="174">
        <f t="shared" si="10"/>
        <v>0</v>
      </c>
      <c r="X16" s="150">
        <f>SUM(X61:X64)</f>
        <v>0</v>
      </c>
      <c r="Y16" s="174">
        <f t="shared" si="11"/>
        <v>0</v>
      </c>
      <c r="Z16" s="139">
        <f t="shared" si="12"/>
        <v>18095.4</v>
      </c>
      <c r="AA16" s="174">
        <f t="shared" si="13"/>
        <v>41.52388724</v>
      </c>
    </row>
    <row r="17" ht="24.75" customHeight="1">
      <c r="A17" s="22" t="s">
        <v>267</v>
      </c>
      <c r="B17" s="22">
        <v>0.0</v>
      </c>
      <c r="C17" s="174">
        <v>0.0</v>
      </c>
      <c r="D17" s="22">
        <v>0.0</v>
      </c>
      <c r="E17" s="174">
        <f t="shared" si="1"/>
        <v>0</v>
      </c>
      <c r="F17" s="22">
        <v>21.63</v>
      </c>
      <c r="G17" s="174">
        <f t="shared" si="2"/>
        <v>0.4588888229</v>
      </c>
      <c r="H17" s="150">
        <f>SUM(H65:H67)</f>
        <v>7.24</v>
      </c>
      <c r="I17" s="174">
        <f t="shared" si="3"/>
        <v>0.4407941601</v>
      </c>
      <c r="J17" s="22">
        <v>19.5</v>
      </c>
      <c r="K17" s="174">
        <f t="shared" si="4"/>
        <v>0.4780899937</v>
      </c>
      <c r="L17" s="22">
        <v>204.97</v>
      </c>
      <c r="M17" s="174">
        <f t="shared" si="5"/>
        <v>4.725162754</v>
      </c>
      <c r="N17" s="23">
        <v>266.97</v>
      </c>
      <c r="O17" s="174">
        <f t="shared" si="6"/>
        <v>1.141255907</v>
      </c>
      <c r="P17" s="150">
        <f>SUM(P65:P67)</f>
        <v>45.78</v>
      </c>
      <c r="Q17" s="174">
        <f t="shared" si="7"/>
        <v>1.115943018</v>
      </c>
      <c r="R17" s="150">
        <f>SUM(R65:R67)</f>
        <v>0</v>
      </c>
      <c r="S17" s="174">
        <f t="shared" si="8"/>
        <v>0</v>
      </c>
      <c r="T17" s="150">
        <f>SUM(T65:T67)</f>
        <v>0</v>
      </c>
      <c r="U17" s="174">
        <f t="shared" si="9"/>
        <v>0</v>
      </c>
      <c r="V17" s="150">
        <f>SUM(V65:V67)</f>
        <v>0</v>
      </c>
      <c r="W17" s="174">
        <f t="shared" si="10"/>
        <v>0</v>
      </c>
      <c r="X17" s="150">
        <f>SUM(X65:X67)</f>
        <v>0.02</v>
      </c>
      <c r="Y17" s="174">
        <f t="shared" si="11"/>
        <v>0.01995012469</v>
      </c>
      <c r="Z17" s="139">
        <f t="shared" si="12"/>
        <v>566.11</v>
      </c>
      <c r="AA17" s="174">
        <f t="shared" si="13"/>
        <v>1.299064282</v>
      </c>
    </row>
    <row r="18" ht="24.75" customHeight="1">
      <c r="A18" s="44" t="s">
        <v>268</v>
      </c>
      <c r="B18" s="44">
        <v>0.0</v>
      </c>
      <c r="C18" s="175">
        <v>0.0</v>
      </c>
      <c r="D18" s="44">
        <v>4.2</v>
      </c>
      <c r="E18" s="175">
        <f t="shared" si="1"/>
        <v>2.319929297</v>
      </c>
      <c r="F18" s="44">
        <v>1308.95</v>
      </c>
      <c r="G18" s="175">
        <f t="shared" si="2"/>
        <v>27.76988094</v>
      </c>
      <c r="H18" s="151">
        <f>SUM(H68)</f>
        <v>0</v>
      </c>
      <c r="I18" s="175">
        <f t="shared" si="3"/>
        <v>0</v>
      </c>
      <c r="J18" s="44">
        <v>0.0</v>
      </c>
      <c r="K18" s="175">
        <f t="shared" si="4"/>
        <v>0</v>
      </c>
      <c r="L18" s="44">
        <v>426.97</v>
      </c>
      <c r="M18" s="175">
        <f t="shared" si="5"/>
        <v>9.842917212</v>
      </c>
      <c r="N18" s="45">
        <v>656.55</v>
      </c>
      <c r="O18" s="175">
        <f t="shared" si="6"/>
        <v>2.806650807</v>
      </c>
      <c r="P18" s="151">
        <f>SUM(P68)</f>
        <v>546.04</v>
      </c>
      <c r="Q18" s="175">
        <f t="shared" si="7"/>
        <v>13.31038719</v>
      </c>
      <c r="R18" s="151">
        <f>SUM(R68)</f>
        <v>17.2</v>
      </c>
      <c r="S18" s="175">
        <f t="shared" si="8"/>
        <v>7.456862915</v>
      </c>
      <c r="T18" s="151">
        <f>SUM(T68)</f>
        <v>13.7</v>
      </c>
      <c r="U18" s="175">
        <f t="shared" si="9"/>
        <v>2.042367954</v>
      </c>
      <c r="V18" s="151">
        <f>SUM(V68)</f>
        <v>0.6</v>
      </c>
      <c r="W18" s="175">
        <f t="shared" si="10"/>
        <v>0.469043152</v>
      </c>
      <c r="X18" s="151">
        <f>SUM(X68)</f>
        <v>2</v>
      </c>
      <c r="Y18" s="175">
        <f t="shared" si="11"/>
        <v>1.995012469</v>
      </c>
      <c r="Z18" s="142">
        <f t="shared" si="12"/>
        <v>2976.21</v>
      </c>
      <c r="AA18" s="175">
        <f t="shared" si="13"/>
        <v>6.829570412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7">
        <f>SUM(D10:D18)</f>
        <v>181.04</v>
      </c>
      <c r="E19" s="178">
        <f t="shared" si="1"/>
        <v>100</v>
      </c>
      <c r="F19" s="177">
        <f>SUM(F10:F18)</f>
        <v>4713.56</v>
      </c>
      <c r="G19" s="178">
        <f t="shared" si="2"/>
        <v>100</v>
      </c>
      <c r="H19" s="179">
        <f>SUM(H10:H18)</f>
        <v>1642.49</v>
      </c>
      <c r="I19" s="178">
        <f t="shared" si="3"/>
        <v>100</v>
      </c>
      <c r="J19" s="177">
        <f>SUM(J10:J18)</f>
        <v>4078.73</v>
      </c>
      <c r="K19" s="178">
        <f t="shared" si="4"/>
        <v>100</v>
      </c>
      <c r="L19" s="177">
        <f>SUM(L10:L18)</f>
        <v>4337.84</v>
      </c>
      <c r="M19" s="178">
        <f t="shared" si="5"/>
        <v>100</v>
      </c>
      <c r="N19" s="155">
        <f>SUM(N10:N18)</f>
        <v>23392.65</v>
      </c>
      <c r="O19" s="178">
        <f t="shared" si="6"/>
        <v>100</v>
      </c>
      <c r="P19" s="155">
        <f>SUM(P10:P18)</f>
        <v>4102.36</v>
      </c>
      <c r="Q19" s="178">
        <f t="shared" si="7"/>
        <v>100</v>
      </c>
      <c r="R19" s="155">
        <f>SUM(R10:R18)</f>
        <v>230.66</v>
      </c>
      <c r="S19" s="178">
        <f t="shared" si="8"/>
        <v>100</v>
      </c>
      <c r="T19" s="179">
        <f>SUM(T10:T18)</f>
        <v>670.79</v>
      </c>
      <c r="U19" s="178">
        <f t="shared" si="9"/>
        <v>100</v>
      </c>
      <c r="V19" s="179">
        <f>SUM(V10:V18)</f>
        <v>127.92</v>
      </c>
      <c r="W19" s="178">
        <f t="shared" si="10"/>
        <v>100</v>
      </c>
      <c r="X19" s="179">
        <f>SUM(X10:X18)</f>
        <v>100.25</v>
      </c>
      <c r="Y19" s="178">
        <f t="shared" si="11"/>
        <v>100</v>
      </c>
      <c r="Z19" s="155">
        <f>SUM(Z10:Z18)</f>
        <v>43578.29</v>
      </c>
      <c r="AA19" s="180">
        <f t="shared" si="13"/>
        <v>100</v>
      </c>
    </row>
    <row r="20" ht="12.75" customHeight="1"/>
    <row r="21" ht="12.75" customHeight="1"/>
    <row r="22" ht="12.75" customHeight="1">
      <c r="A22" s="1" t="s">
        <v>0</v>
      </c>
    </row>
    <row r="23" ht="12.75" customHeight="1">
      <c r="A23" s="1" t="s">
        <v>2</v>
      </c>
    </row>
    <row r="24" ht="12.75" customHeight="1">
      <c r="A24" s="1" t="s">
        <v>190</v>
      </c>
    </row>
    <row r="25" ht="12.75" customHeight="1"/>
    <row r="26" ht="12.75" customHeight="1"/>
    <row r="27" ht="12.75" customHeight="1">
      <c r="A27" s="181" t="s">
        <v>216</v>
      </c>
      <c r="B27" s="166" t="s">
        <v>260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66" t="s">
        <v>15</v>
      </c>
      <c r="AA27" s="159"/>
    </row>
    <row r="28" ht="12.75" customHeight="1">
      <c r="A28" s="182"/>
      <c r="B28" s="168" t="s">
        <v>154</v>
      </c>
      <c r="C28" s="71"/>
      <c r="D28" s="168" t="s">
        <v>155</v>
      </c>
      <c r="E28" s="71"/>
      <c r="F28" s="168" t="s">
        <v>156</v>
      </c>
      <c r="G28" s="71"/>
      <c r="H28" s="168" t="s">
        <v>157</v>
      </c>
      <c r="I28" s="71"/>
      <c r="J28" s="168" t="s">
        <v>158</v>
      </c>
      <c r="K28" s="71"/>
      <c r="L28" s="168" t="s">
        <v>159</v>
      </c>
      <c r="M28" s="71"/>
      <c r="N28" s="169" t="s">
        <v>161</v>
      </c>
      <c r="O28" s="71"/>
      <c r="P28" s="168" t="s">
        <v>162</v>
      </c>
      <c r="Q28" s="71"/>
      <c r="R28" s="168" t="s">
        <v>163</v>
      </c>
      <c r="S28" s="71"/>
      <c r="T28" s="168" t="s">
        <v>164</v>
      </c>
      <c r="U28" s="71"/>
      <c r="V28" s="168" t="s">
        <v>165</v>
      </c>
      <c r="W28" s="71"/>
      <c r="X28" s="168" t="s">
        <v>166</v>
      </c>
      <c r="Y28" s="71"/>
      <c r="Z28" s="96" t="s">
        <v>261</v>
      </c>
      <c r="AA28" s="170" t="s">
        <v>9</v>
      </c>
    </row>
    <row r="29" ht="12.75" customHeight="1">
      <c r="A29" s="120"/>
      <c r="B29" s="171" t="s">
        <v>261</v>
      </c>
      <c r="C29" s="171" t="s">
        <v>9</v>
      </c>
      <c r="D29" s="171" t="s">
        <v>261</v>
      </c>
      <c r="E29" s="171" t="s">
        <v>9</v>
      </c>
      <c r="F29" s="171" t="s">
        <v>261</v>
      </c>
      <c r="G29" s="171" t="s">
        <v>9</v>
      </c>
      <c r="H29" s="171" t="s">
        <v>261</v>
      </c>
      <c r="I29" s="171" t="s">
        <v>9</v>
      </c>
      <c r="J29" s="171" t="s">
        <v>261</v>
      </c>
      <c r="K29" s="171" t="s">
        <v>9</v>
      </c>
      <c r="L29" s="171" t="s">
        <v>261</v>
      </c>
      <c r="M29" s="171" t="s">
        <v>9</v>
      </c>
      <c r="N29" s="172" t="s">
        <v>261</v>
      </c>
      <c r="O29" s="171" t="s">
        <v>9</v>
      </c>
      <c r="P29" s="171" t="s">
        <v>261</v>
      </c>
      <c r="Q29" s="171" t="s">
        <v>9</v>
      </c>
      <c r="R29" s="171" t="s">
        <v>261</v>
      </c>
      <c r="S29" s="171" t="s">
        <v>9</v>
      </c>
      <c r="T29" s="171" t="s">
        <v>261</v>
      </c>
      <c r="U29" s="171" t="s">
        <v>9</v>
      </c>
      <c r="V29" s="171" t="s">
        <v>261</v>
      </c>
      <c r="W29" s="171" t="s">
        <v>9</v>
      </c>
      <c r="X29" s="171" t="s">
        <v>261</v>
      </c>
      <c r="Y29" s="171" t="s">
        <v>9</v>
      </c>
      <c r="Z29" s="14"/>
      <c r="AA29" s="15"/>
    </row>
    <row r="30" ht="12.75" customHeight="1">
      <c r="A30" s="16" t="s">
        <v>217</v>
      </c>
      <c r="B30" s="150"/>
      <c r="C30" s="150"/>
      <c r="D30" s="150"/>
      <c r="E30" s="150">
        <f t="shared" ref="E30:E68" si="14">((D30/D$69*100))</f>
        <v>0</v>
      </c>
      <c r="F30" s="150"/>
      <c r="G30" s="150">
        <f t="shared" ref="G30:G68" si="15">((F30/F$69*100))</f>
        <v>0</v>
      </c>
      <c r="H30" s="150"/>
      <c r="I30" s="150">
        <f t="shared" ref="I30:I68" si="16">((H30/H$69*100))</f>
        <v>0</v>
      </c>
      <c r="J30" s="150">
        <v>20.0</v>
      </c>
      <c r="K30" s="150">
        <f t="shared" ref="K30:K68" si="17">((J30/J$69*100))</f>
        <v>0.4903487115</v>
      </c>
      <c r="L30" s="150">
        <v>4.0</v>
      </c>
      <c r="M30" s="150">
        <f t="shared" ref="M30:M68" si="18">((L30/L$69*100))</f>
        <v>0.09221179204</v>
      </c>
      <c r="N30" s="150"/>
      <c r="O30" s="150">
        <f t="shared" ref="O30:O68" si="19">((N30/N$69*100))</f>
        <v>0</v>
      </c>
      <c r="P30" s="150">
        <v>174.3</v>
      </c>
      <c r="Q30" s="150">
        <f t="shared" ref="Q30:Q68" si="20">((P30/P$69*100))</f>
        <v>4.248773877</v>
      </c>
      <c r="R30" s="150">
        <v>7.75</v>
      </c>
      <c r="S30" s="150">
        <f t="shared" ref="S30:S68" si="21">((R30/R$69*100))</f>
        <v>3.359923697</v>
      </c>
      <c r="T30" s="150">
        <v>15.0</v>
      </c>
      <c r="U30" s="150">
        <f t="shared" ref="U30:U68" si="22">((T30/T$69*100))</f>
        <v>2.236169293</v>
      </c>
      <c r="V30" s="150"/>
      <c r="W30" s="150">
        <f t="shared" ref="W30:W68" si="23">((V30/V$69*100))</f>
        <v>0</v>
      </c>
      <c r="X30" s="150"/>
      <c r="Y30" s="150">
        <f t="shared" ref="Y30:Y68" si="24">((X30/X$69*100))</f>
        <v>0</v>
      </c>
      <c r="Z30" s="150">
        <f t="shared" ref="Z30:Z68" si="25">B30+D30+F30+H30+J30+L30+N30+P30+R30+T30+V30+X30</f>
        <v>221.05</v>
      </c>
      <c r="AA30" s="150">
        <f t="shared" ref="AA30:AA68" si="26">((Z30/Z$69*100))</f>
        <v>0.5072479898</v>
      </c>
    </row>
    <row r="31" ht="12.75" customHeight="1">
      <c r="A31" s="22" t="s">
        <v>218</v>
      </c>
      <c r="B31" s="150"/>
      <c r="C31" s="150"/>
      <c r="D31" s="150">
        <v>0.75</v>
      </c>
      <c r="E31" s="150">
        <f t="shared" si="14"/>
        <v>0.4142730888</v>
      </c>
      <c r="F31" s="150">
        <v>0.03</v>
      </c>
      <c r="G31" s="150">
        <f t="shared" si="15"/>
        <v>0.0006364616129</v>
      </c>
      <c r="H31" s="150">
        <v>4.5</v>
      </c>
      <c r="I31" s="150">
        <f t="shared" si="16"/>
        <v>0.2739742708</v>
      </c>
      <c r="J31" s="150">
        <v>0.1</v>
      </c>
      <c r="K31" s="150">
        <f t="shared" si="17"/>
        <v>0.002451743557</v>
      </c>
      <c r="L31" s="150">
        <v>3.5599999999999996</v>
      </c>
      <c r="M31" s="150">
        <f t="shared" si="18"/>
        <v>0.08206849492</v>
      </c>
      <c r="N31" s="150">
        <v>16.119999999999997</v>
      </c>
      <c r="O31" s="150">
        <f t="shared" si="19"/>
        <v>0.06891053386</v>
      </c>
      <c r="P31" s="150">
        <v>42.79</v>
      </c>
      <c r="Q31" s="150">
        <f t="shared" si="20"/>
        <v>1.043058142</v>
      </c>
      <c r="R31" s="150">
        <v>16.41</v>
      </c>
      <c r="S31" s="150">
        <f t="shared" si="21"/>
        <v>7.114367467</v>
      </c>
      <c r="T31" s="150">
        <v>548.9</v>
      </c>
      <c r="U31" s="150">
        <f t="shared" si="22"/>
        <v>81.82888833</v>
      </c>
      <c r="V31" s="150"/>
      <c r="W31" s="150">
        <f t="shared" si="23"/>
        <v>0</v>
      </c>
      <c r="X31" s="150">
        <v>1.2</v>
      </c>
      <c r="Y31" s="150">
        <f t="shared" si="24"/>
        <v>1.197007481</v>
      </c>
      <c r="Z31" s="150">
        <f t="shared" si="25"/>
        <v>634.36</v>
      </c>
      <c r="AA31" s="150">
        <f t="shared" si="26"/>
        <v>1.455678963</v>
      </c>
    </row>
    <row r="32" ht="12.75" customHeight="1">
      <c r="A32" s="22" t="s">
        <v>219</v>
      </c>
      <c r="B32" s="150"/>
      <c r="C32" s="150"/>
      <c r="D32" s="150"/>
      <c r="E32" s="150">
        <f t="shared" si="14"/>
        <v>0</v>
      </c>
      <c r="F32" s="150">
        <v>5.0</v>
      </c>
      <c r="G32" s="150">
        <f t="shared" si="15"/>
        <v>0.1060769355</v>
      </c>
      <c r="H32" s="150"/>
      <c r="I32" s="150">
        <f t="shared" si="16"/>
        <v>0</v>
      </c>
      <c r="J32" s="150"/>
      <c r="K32" s="150">
        <f t="shared" si="17"/>
        <v>0</v>
      </c>
      <c r="L32" s="150">
        <v>10.86</v>
      </c>
      <c r="M32" s="150">
        <f t="shared" si="18"/>
        <v>0.2503550154</v>
      </c>
      <c r="N32" s="150">
        <v>11.02</v>
      </c>
      <c r="O32" s="150">
        <f t="shared" si="19"/>
        <v>0.04710881409</v>
      </c>
      <c r="P32" s="150">
        <v>38.279999999999994</v>
      </c>
      <c r="Q32" s="150">
        <f t="shared" si="20"/>
        <v>0.9331214228</v>
      </c>
      <c r="R32" s="150">
        <v>23.900000000000002</v>
      </c>
      <c r="S32" s="150">
        <f t="shared" si="21"/>
        <v>10.36157114</v>
      </c>
      <c r="T32" s="150">
        <v>3.5</v>
      </c>
      <c r="U32" s="150">
        <f t="shared" si="22"/>
        <v>0.521772835</v>
      </c>
      <c r="V32" s="150"/>
      <c r="W32" s="150">
        <f t="shared" si="23"/>
        <v>0</v>
      </c>
      <c r="X32" s="150"/>
      <c r="Y32" s="150">
        <f t="shared" si="24"/>
        <v>0</v>
      </c>
      <c r="Z32" s="150">
        <f t="shared" si="25"/>
        <v>92.56</v>
      </c>
      <c r="AA32" s="150">
        <f t="shared" si="26"/>
        <v>0.2123993392</v>
      </c>
    </row>
    <row r="33" ht="12.75" customHeight="1">
      <c r="A33" s="22" t="s">
        <v>220</v>
      </c>
      <c r="B33" s="150"/>
      <c r="C33" s="150"/>
      <c r="D33" s="150">
        <v>1.5</v>
      </c>
      <c r="E33" s="150">
        <f t="shared" si="14"/>
        <v>0.8285461776</v>
      </c>
      <c r="F33" s="150"/>
      <c r="G33" s="150">
        <f t="shared" si="15"/>
        <v>0</v>
      </c>
      <c r="H33" s="150"/>
      <c r="I33" s="150">
        <f t="shared" si="16"/>
        <v>0</v>
      </c>
      <c r="J33" s="150"/>
      <c r="K33" s="150">
        <f t="shared" si="17"/>
        <v>0</v>
      </c>
      <c r="L33" s="150">
        <v>4.5</v>
      </c>
      <c r="M33" s="150">
        <f t="shared" si="18"/>
        <v>0.103738266</v>
      </c>
      <c r="N33" s="150">
        <v>15.95</v>
      </c>
      <c r="O33" s="150">
        <f t="shared" si="19"/>
        <v>0.06818380987</v>
      </c>
      <c r="P33" s="150">
        <v>14.53</v>
      </c>
      <c r="Q33" s="150">
        <f t="shared" si="20"/>
        <v>0.3541863708</v>
      </c>
      <c r="R33" s="150"/>
      <c r="S33" s="150">
        <f t="shared" si="21"/>
        <v>0</v>
      </c>
      <c r="T33" s="150"/>
      <c r="U33" s="150">
        <f t="shared" si="22"/>
        <v>0</v>
      </c>
      <c r="V33" s="150"/>
      <c r="W33" s="150">
        <f t="shared" si="23"/>
        <v>0</v>
      </c>
      <c r="X33" s="150"/>
      <c r="Y33" s="150">
        <f t="shared" si="24"/>
        <v>0</v>
      </c>
      <c r="Z33" s="150">
        <f t="shared" si="25"/>
        <v>36.48</v>
      </c>
      <c r="AA33" s="150">
        <f t="shared" si="26"/>
        <v>0.08371140768</v>
      </c>
    </row>
    <row r="34" ht="12.75" customHeight="1">
      <c r="A34" s="22" t="s">
        <v>221</v>
      </c>
      <c r="B34" s="150"/>
      <c r="C34" s="150"/>
      <c r="D34" s="150">
        <v>0.2</v>
      </c>
      <c r="E34" s="150">
        <f t="shared" si="14"/>
        <v>0.1104728237</v>
      </c>
      <c r="F34" s="150"/>
      <c r="G34" s="150">
        <f t="shared" si="15"/>
        <v>0</v>
      </c>
      <c r="H34" s="150"/>
      <c r="I34" s="150">
        <f t="shared" si="16"/>
        <v>0</v>
      </c>
      <c r="J34" s="150">
        <v>465.55000000000007</v>
      </c>
      <c r="K34" s="150">
        <f t="shared" si="17"/>
        <v>11.41409213</v>
      </c>
      <c r="L34" s="150">
        <v>6.7</v>
      </c>
      <c r="M34" s="150">
        <f t="shared" si="18"/>
        <v>0.1544547517</v>
      </c>
      <c r="N34" s="150">
        <v>2.9</v>
      </c>
      <c r="O34" s="150">
        <f t="shared" si="19"/>
        <v>0.01239705634</v>
      </c>
      <c r="P34" s="150">
        <v>155.09</v>
      </c>
      <c r="Q34" s="150">
        <f t="shared" si="20"/>
        <v>3.78050683</v>
      </c>
      <c r="R34" s="150">
        <v>0.3</v>
      </c>
      <c r="S34" s="150">
        <f t="shared" si="21"/>
        <v>0.1300615625</v>
      </c>
      <c r="T34" s="150">
        <v>1.0</v>
      </c>
      <c r="U34" s="150">
        <f t="shared" si="22"/>
        <v>0.1490779529</v>
      </c>
      <c r="V34" s="150"/>
      <c r="W34" s="150">
        <f t="shared" si="23"/>
        <v>0</v>
      </c>
      <c r="X34" s="150"/>
      <c r="Y34" s="150">
        <f t="shared" si="24"/>
        <v>0</v>
      </c>
      <c r="Z34" s="150">
        <f t="shared" si="25"/>
        <v>631.74</v>
      </c>
      <c r="AA34" s="150">
        <f t="shared" si="26"/>
        <v>1.449666795</v>
      </c>
    </row>
    <row r="35" ht="12.75" customHeight="1">
      <c r="A35" s="22" t="s">
        <v>222</v>
      </c>
      <c r="B35" s="150"/>
      <c r="C35" s="150"/>
      <c r="D35" s="150"/>
      <c r="E35" s="150">
        <f t="shared" si="14"/>
        <v>0</v>
      </c>
      <c r="F35" s="150"/>
      <c r="G35" s="150">
        <f t="shared" si="15"/>
        <v>0</v>
      </c>
      <c r="H35" s="150"/>
      <c r="I35" s="150">
        <f t="shared" si="16"/>
        <v>0</v>
      </c>
      <c r="J35" s="150"/>
      <c r="K35" s="150">
        <f t="shared" si="17"/>
        <v>0</v>
      </c>
      <c r="L35" s="150">
        <v>368.0</v>
      </c>
      <c r="M35" s="150">
        <f t="shared" si="18"/>
        <v>8.483484868</v>
      </c>
      <c r="N35" s="150">
        <v>102.3</v>
      </c>
      <c r="O35" s="150">
        <f t="shared" si="19"/>
        <v>0.4373168495</v>
      </c>
      <c r="P35" s="150">
        <v>362.05000000000007</v>
      </c>
      <c r="Q35" s="150">
        <f t="shared" si="20"/>
        <v>8.825407814</v>
      </c>
      <c r="R35" s="150">
        <v>0.4</v>
      </c>
      <c r="S35" s="150">
        <f t="shared" si="21"/>
        <v>0.1734154166</v>
      </c>
      <c r="T35" s="150"/>
      <c r="U35" s="150">
        <f t="shared" si="22"/>
        <v>0</v>
      </c>
      <c r="V35" s="150"/>
      <c r="W35" s="150">
        <f t="shared" si="23"/>
        <v>0</v>
      </c>
      <c r="X35" s="150"/>
      <c r="Y35" s="150">
        <f t="shared" si="24"/>
        <v>0</v>
      </c>
      <c r="Z35" s="150">
        <f t="shared" si="25"/>
        <v>832.75</v>
      </c>
      <c r="AA35" s="150">
        <f t="shared" si="26"/>
        <v>1.910928584</v>
      </c>
    </row>
    <row r="36" ht="12.75" customHeight="1">
      <c r="A36" s="22" t="s">
        <v>223</v>
      </c>
      <c r="B36" s="150"/>
      <c r="C36" s="150"/>
      <c r="D36" s="150"/>
      <c r="E36" s="150">
        <f t="shared" si="14"/>
        <v>0</v>
      </c>
      <c r="F36" s="150"/>
      <c r="G36" s="150">
        <f t="shared" si="15"/>
        <v>0</v>
      </c>
      <c r="H36" s="150"/>
      <c r="I36" s="150">
        <f t="shared" si="16"/>
        <v>0</v>
      </c>
      <c r="J36" s="150"/>
      <c r="K36" s="150">
        <f t="shared" si="17"/>
        <v>0</v>
      </c>
      <c r="L36" s="150">
        <v>70.22</v>
      </c>
      <c r="M36" s="150">
        <f t="shared" si="18"/>
        <v>1.618778009</v>
      </c>
      <c r="N36" s="150">
        <v>12.54</v>
      </c>
      <c r="O36" s="150">
        <f t="shared" si="19"/>
        <v>0.05360658155</v>
      </c>
      <c r="P36" s="150">
        <v>130.41</v>
      </c>
      <c r="Q36" s="150">
        <f t="shared" si="20"/>
        <v>3.1789019</v>
      </c>
      <c r="R36" s="150"/>
      <c r="S36" s="150">
        <f t="shared" si="21"/>
        <v>0</v>
      </c>
      <c r="T36" s="150">
        <v>0.25</v>
      </c>
      <c r="U36" s="150">
        <f t="shared" si="22"/>
        <v>0.03726948822</v>
      </c>
      <c r="V36" s="150"/>
      <c r="W36" s="150">
        <f t="shared" si="23"/>
        <v>0</v>
      </c>
      <c r="X36" s="150"/>
      <c r="Y36" s="150">
        <f t="shared" si="24"/>
        <v>0</v>
      </c>
      <c r="Z36" s="150">
        <f t="shared" si="25"/>
        <v>213.42</v>
      </c>
      <c r="AA36" s="150">
        <f t="shared" si="26"/>
        <v>0.4897392716</v>
      </c>
    </row>
    <row r="37" ht="12.75" customHeight="1">
      <c r="A37" s="22" t="s">
        <v>224</v>
      </c>
      <c r="B37" s="150"/>
      <c r="C37" s="150"/>
      <c r="D37" s="150">
        <v>1.75</v>
      </c>
      <c r="E37" s="150">
        <f t="shared" si="14"/>
        <v>0.9666372072</v>
      </c>
      <c r="F37" s="150"/>
      <c r="G37" s="150">
        <f t="shared" si="15"/>
        <v>0</v>
      </c>
      <c r="H37" s="150">
        <v>45.0</v>
      </c>
      <c r="I37" s="150">
        <f t="shared" si="16"/>
        <v>2.739742708</v>
      </c>
      <c r="J37" s="150"/>
      <c r="K37" s="150">
        <f t="shared" si="17"/>
        <v>0</v>
      </c>
      <c r="L37" s="150">
        <v>214.2</v>
      </c>
      <c r="M37" s="150">
        <f t="shared" si="18"/>
        <v>4.937941464</v>
      </c>
      <c r="N37" s="150">
        <v>62.2</v>
      </c>
      <c r="O37" s="150">
        <f t="shared" si="19"/>
        <v>0.2658954843</v>
      </c>
      <c r="P37" s="150">
        <v>1.72</v>
      </c>
      <c r="Q37" s="150">
        <f t="shared" si="20"/>
        <v>0.04192708587</v>
      </c>
      <c r="R37" s="150"/>
      <c r="S37" s="150">
        <f t="shared" si="21"/>
        <v>0</v>
      </c>
      <c r="T37" s="150"/>
      <c r="U37" s="150">
        <f t="shared" si="22"/>
        <v>0</v>
      </c>
      <c r="V37" s="150"/>
      <c r="W37" s="150">
        <f t="shared" si="23"/>
        <v>0</v>
      </c>
      <c r="X37" s="150"/>
      <c r="Y37" s="150">
        <f t="shared" si="24"/>
        <v>0</v>
      </c>
      <c r="Z37" s="150">
        <f t="shared" si="25"/>
        <v>324.87</v>
      </c>
      <c r="AA37" s="150">
        <f t="shared" si="26"/>
        <v>0.745485883</v>
      </c>
    </row>
    <row r="38" ht="12.75" customHeight="1">
      <c r="A38" s="44" t="s">
        <v>225</v>
      </c>
      <c r="B38" s="151"/>
      <c r="C38" s="151"/>
      <c r="D38" s="151"/>
      <c r="E38" s="151">
        <f t="shared" si="14"/>
        <v>0</v>
      </c>
      <c r="F38" s="151">
        <v>0.06</v>
      </c>
      <c r="G38" s="151">
        <f t="shared" si="15"/>
        <v>0.001272923226</v>
      </c>
      <c r="H38" s="151"/>
      <c r="I38" s="151">
        <f t="shared" si="16"/>
        <v>0</v>
      </c>
      <c r="J38" s="151">
        <v>13.8</v>
      </c>
      <c r="K38" s="151">
        <f t="shared" si="17"/>
        <v>0.3383406109</v>
      </c>
      <c r="L38" s="151">
        <v>214.94999999999996</v>
      </c>
      <c r="M38" s="151">
        <f t="shared" si="18"/>
        <v>4.955231175</v>
      </c>
      <c r="N38" s="151">
        <v>1.1</v>
      </c>
      <c r="O38" s="151">
        <f t="shared" si="19"/>
        <v>0.004702331715</v>
      </c>
      <c r="P38" s="151">
        <v>12.12</v>
      </c>
      <c r="Q38" s="151">
        <f t="shared" si="20"/>
        <v>0.2954396981</v>
      </c>
      <c r="R38" s="151">
        <v>14.700000000000001</v>
      </c>
      <c r="S38" s="151">
        <f t="shared" si="21"/>
        <v>6.373016561</v>
      </c>
      <c r="T38" s="151">
        <v>1.7100000000000002</v>
      </c>
      <c r="U38" s="151">
        <f t="shared" si="22"/>
        <v>0.2549232994</v>
      </c>
      <c r="V38" s="151"/>
      <c r="W38" s="151">
        <f t="shared" si="23"/>
        <v>0</v>
      </c>
      <c r="X38" s="151"/>
      <c r="Y38" s="151">
        <f t="shared" si="24"/>
        <v>0</v>
      </c>
      <c r="Z38" s="151">
        <f t="shared" si="25"/>
        <v>258.44</v>
      </c>
      <c r="AA38" s="151">
        <f t="shared" si="26"/>
        <v>0.5930475932</v>
      </c>
    </row>
    <row r="39" ht="12.75" customHeight="1">
      <c r="A39" s="16" t="s">
        <v>226</v>
      </c>
      <c r="B39" s="152"/>
      <c r="C39" s="152"/>
      <c r="D39" s="152"/>
      <c r="E39" s="152">
        <f t="shared" si="14"/>
        <v>0</v>
      </c>
      <c r="F39" s="152"/>
      <c r="G39" s="152">
        <f t="shared" si="15"/>
        <v>0</v>
      </c>
      <c r="H39" s="152">
        <v>14.53</v>
      </c>
      <c r="I39" s="152">
        <f t="shared" si="16"/>
        <v>0.8846324787</v>
      </c>
      <c r="J39" s="152">
        <v>7.8</v>
      </c>
      <c r="K39" s="152">
        <f t="shared" si="17"/>
        <v>0.1912359975</v>
      </c>
      <c r="L39" s="152">
        <v>1.5</v>
      </c>
      <c r="M39" s="152">
        <f t="shared" si="18"/>
        <v>0.03457942202</v>
      </c>
      <c r="N39" s="152">
        <v>14.320000000000002</v>
      </c>
      <c r="O39" s="152">
        <f t="shared" si="19"/>
        <v>0.06121580924</v>
      </c>
      <c r="P39" s="152">
        <v>172.76999999999998</v>
      </c>
      <c r="Q39" s="152">
        <f t="shared" si="20"/>
        <v>4.211478271</v>
      </c>
      <c r="R39" s="152">
        <v>0.0</v>
      </c>
      <c r="S39" s="152">
        <f t="shared" si="21"/>
        <v>0</v>
      </c>
      <c r="T39" s="152">
        <v>0.0</v>
      </c>
      <c r="U39" s="152">
        <f t="shared" si="22"/>
        <v>0</v>
      </c>
      <c r="V39" s="152">
        <v>3.5</v>
      </c>
      <c r="W39" s="152">
        <f t="shared" si="23"/>
        <v>2.736085053</v>
      </c>
      <c r="X39" s="152">
        <v>0.0</v>
      </c>
      <c r="Y39" s="152">
        <f t="shared" si="24"/>
        <v>0</v>
      </c>
      <c r="Z39" s="152">
        <f t="shared" si="25"/>
        <v>214.42</v>
      </c>
      <c r="AA39" s="152">
        <f t="shared" si="26"/>
        <v>0.4920339922</v>
      </c>
    </row>
    <row r="40" ht="12.75" customHeight="1">
      <c r="A40" s="22" t="s">
        <v>227</v>
      </c>
      <c r="B40" s="150"/>
      <c r="C40" s="150"/>
      <c r="D40" s="150">
        <v>2.8499999999999996</v>
      </c>
      <c r="E40" s="150">
        <f t="shared" si="14"/>
        <v>1.574237738</v>
      </c>
      <c r="F40" s="150">
        <v>183.3</v>
      </c>
      <c r="G40" s="150">
        <f t="shared" si="15"/>
        <v>3.888780455</v>
      </c>
      <c r="H40" s="150">
        <v>1.3</v>
      </c>
      <c r="I40" s="150">
        <f t="shared" si="16"/>
        <v>0.07914812267</v>
      </c>
      <c r="J40" s="150">
        <v>90.29999999999998</v>
      </c>
      <c r="K40" s="150">
        <f t="shared" si="17"/>
        <v>2.213924432</v>
      </c>
      <c r="L40" s="150">
        <v>258.53</v>
      </c>
      <c r="M40" s="150">
        <f t="shared" si="18"/>
        <v>5.959878649</v>
      </c>
      <c r="N40" s="150">
        <v>565.6800000000001</v>
      </c>
      <c r="O40" s="150">
        <f t="shared" si="19"/>
        <v>2.418195459</v>
      </c>
      <c r="P40" s="150">
        <v>290.53999999999996</v>
      </c>
      <c r="Q40" s="150">
        <f t="shared" si="20"/>
        <v>7.082264843</v>
      </c>
      <c r="R40" s="150">
        <v>0.0</v>
      </c>
      <c r="S40" s="150">
        <f t="shared" si="21"/>
        <v>0</v>
      </c>
      <c r="T40" s="150">
        <v>0.15</v>
      </c>
      <c r="U40" s="150">
        <f t="shared" si="22"/>
        <v>0.02236169293</v>
      </c>
      <c r="V40" s="150">
        <v>119.32000000000001</v>
      </c>
      <c r="W40" s="150">
        <f t="shared" si="23"/>
        <v>93.27704816</v>
      </c>
      <c r="X40" s="150">
        <v>0.3</v>
      </c>
      <c r="Y40" s="150">
        <f t="shared" si="24"/>
        <v>0.2992518703</v>
      </c>
      <c r="Z40" s="150">
        <f t="shared" si="25"/>
        <v>1512.27</v>
      </c>
      <c r="AA40" s="150">
        <f t="shared" si="26"/>
        <v>3.47023713</v>
      </c>
    </row>
    <row r="41" ht="12.75" customHeight="1">
      <c r="A41" s="22" t="s">
        <v>228</v>
      </c>
      <c r="B41" s="150"/>
      <c r="C41" s="150"/>
      <c r="D41" s="150">
        <v>3.75</v>
      </c>
      <c r="E41" s="150">
        <f t="shared" si="14"/>
        <v>2.071365444</v>
      </c>
      <c r="F41" s="150">
        <v>0.1</v>
      </c>
      <c r="G41" s="150">
        <f t="shared" si="15"/>
        <v>0.00212153871</v>
      </c>
      <c r="H41" s="150">
        <v>4.5</v>
      </c>
      <c r="I41" s="150">
        <f t="shared" si="16"/>
        <v>0.2739742708</v>
      </c>
      <c r="J41" s="150">
        <v>4.1</v>
      </c>
      <c r="K41" s="150">
        <f t="shared" si="17"/>
        <v>0.1005214859</v>
      </c>
      <c r="L41" s="150">
        <v>3.5</v>
      </c>
      <c r="M41" s="150">
        <f t="shared" si="18"/>
        <v>0.08068531804</v>
      </c>
      <c r="N41" s="150">
        <v>73.76</v>
      </c>
      <c r="O41" s="150">
        <f t="shared" si="19"/>
        <v>0.3153127157</v>
      </c>
      <c r="P41" s="150">
        <v>88.5</v>
      </c>
      <c r="Q41" s="150">
        <f t="shared" si="20"/>
        <v>2.157294825</v>
      </c>
      <c r="R41" s="150"/>
      <c r="S41" s="150">
        <f t="shared" si="21"/>
        <v>0</v>
      </c>
      <c r="T41" s="150"/>
      <c r="U41" s="150">
        <f t="shared" si="22"/>
        <v>0</v>
      </c>
      <c r="V41" s="150"/>
      <c r="W41" s="150">
        <f t="shared" si="23"/>
        <v>0</v>
      </c>
      <c r="X41" s="150"/>
      <c r="Y41" s="150">
        <f t="shared" si="24"/>
        <v>0</v>
      </c>
      <c r="Z41" s="150">
        <f t="shared" si="25"/>
        <v>178.21</v>
      </c>
      <c r="AA41" s="150">
        <f t="shared" si="26"/>
        <v>0.408942159</v>
      </c>
    </row>
    <row r="42" ht="12.75" customHeight="1">
      <c r="A42" s="22" t="s">
        <v>229</v>
      </c>
      <c r="B42" s="150"/>
      <c r="C42" s="150"/>
      <c r="D42" s="150">
        <v>9.84</v>
      </c>
      <c r="E42" s="150">
        <f t="shared" si="14"/>
        <v>5.435262925</v>
      </c>
      <c r="F42" s="150">
        <v>3.5</v>
      </c>
      <c r="G42" s="150">
        <f t="shared" si="15"/>
        <v>0.07425385484</v>
      </c>
      <c r="H42" s="150">
        <v>0.6</v>
      </c>
      <c r="I42" s="150">
        <f t="shared" si="16"/>
        <v>0.03652990277</v>
      </c>
      <c r="J42" s="150">
        <v>0.5</v>
      </c>
      <c r="K42" s="150">
        <f t="shared" si="17"/>
        <v>0.01225871779</v>
      </c>
      <c r="L42" s="150">
        <v>8.6</v>
      </c>
      <c r="M42" s="150">
        <f t="shared" si="18"/>
        <v>0.1982553529</v>
      </c>
      <c r="N42" s="150">
        <v>3.22</v>
      </c>
      <c r="O42" s="150">
        <f t="shared" si="19"/>
        <v>0.01376500738</v>
      </c>
      <c r="P42" s="150">
        <v>1.0</v>
      </c>
      <c r="Q42" s="150">
        <f t="shared" si="20"/>
        <v>0.02437621272</v>
      </c>
      <c r="R42" s="150"/>
      <c r="S42" s="150">
        <f t="shared" si="21"/>
        <v>0</v>
      </c>
      <c r="T42" s="150"/>
      <c r="U42" s="150">
        <f t="shared" si="22"/>
        <v>0</v>
      </c>
      <c r="V42" s="150"/>
      <c r="W42" s="150">
        <f t="shared" si="23"/>
        <v>0</v>
      </c>
      <c r="X42" s="150"/>
      <c r="Y42" s="150">
        <f t="shared" si="24"/>
        <v>0</v>
      </c>
      <c r="Z42" s="150">
        <f t="shared" si="25"/>
        <v>27.26</v>
      </c>
      <c r="AA42" s="150">
        <f t="shared" si="26"/>
        <v>0.0625540837</v>
      </c>
    </row>
    <row r="43" ht="12.75" customHeight="1">
      <c r="A43" s="22" t="s">
        <v>230</v>
      </c>
      <c r="B43" s="150"/>
      <c r="C43" s="150"/>
      <c r="D43" s="150">
        <v>3.56</v>
      </c>
      <c r="E43" s="150">
        <f t="shared" si="14"/>
        <v>1.966416262</v>
      </c>
      <c r="F43" s="150"/>
      <c r="G43" s="150">
        <f t="shared" si="15"/>
        <v>0</v>
      </c>
      <c r="H43" s="150">
        <v>7.3</v>
      </c>
      <c r="I43" s="150">
        <f t="shared" si="16"/>
        <v>0.4444471504</v>
      </c>
      <c r="J43" s="150"/>
      <c r="K43" s="150">
        <f t="shared" si="17"/>
        <v>0</v>
      </c>
      <c r="L43" s="150"/>
      <c r="M43" s="150">
        <f t="shared" si="18"/>
        <v>0</v>
      </c>
      <c r="N43" s="150">
        <v>2.01</v>
      </c>
      <c r="O43" s="150">
        <f t="shared" si="19"/>
        <v>0.008592442498</v>
      </c>
      <c r="P43" s="150">
        <v>11.200000000000001</v>
      </c>
      <c r="Q43" s="150">
        <f t="shared" si="20"/>
        <v>0.2730135824</v>
      </c>
      <c r="R43" s="150"/>
      <c r="S43" s="150">
        <f t="shared" si="21"/>
        <v>0</v>
      </c>
      <c r="T43" s="150"/>
      <c r="U43" s="150">
        <f t="shared" si="22"/>
        <v>0</v>
      </c>
      <c r="V43" s="150"/>
      <c r="W43" s="150">
        <f t="shared" si="23"/>
        <v>0</v>
      </c>
      <c r="X43" s="150"/>
      <c r="Y43" s="150">
        <f t="shared" si="24"/>
        <v>0</v>
      </c>
      <c r="Z43" s="150">
        <f t="shared" si="25"/>
        <v>24.07</v>
      </c>
      <c r="AA43" s="150">
        <f t="shared" si="26"/>
        <v>0.05523392497</v>
      </c>
    </row>
    <row r="44" ht="12.75" customHeight="1">
      <c r="A44" s="22" t="s">
        <v>231</v>
      </c>
      <c r="B44" s="150"/>
      <c r="C44" s="150"/>
      <c r="D44" s="150">
        <v>8.12</v>
      </c>
      <c r="E44" s="150">
        <f t="shared" si="14"/>
        <v>4.485196642</v>
      </c>
      <c r="F44" s="150"/>
      <c r="G44" s="150">
        <f t="shared" si="15"/>
        <v>0</v>
      </c>
      <c r="H44" s="150">
        <v>51.0</v>
      </c>
      <c r="I44" s="150">
        <f t="shared" si="16"/>
        <v>3.105041735</v>
      </c>
      <c r="J44" s="150">
        <v>224.38</v>
      </c>
      <c r="K44" s="150">
        <f t="shared" si="17"/>
        <v>5.501222194</v>
      </c>
      <c r="L44" s="150">
        <v>113.35</v>
      </c>
      <c r="M44" s="150">
        <f t="shared" si="18"/>
        <v>2.613051657</v>
      </c>
      <c r="N44" s="150"/>
      <c r="O44" s="150">
        <f t="shared" si="19"/>
        <v>0</v>
      </c>
      <c r="P44" s="150">
        <v>4.0</v>
      </c>
      <c r="Q44" s="150">
        <f t="shared" si="20"/>
        <v>0.09750485087</v>
      </c>
      <c r="R44" s="150"/>
      <c r="S44" s="150">
        <f t="shared" si="21"/>
        <v>0</v>
      </c>
      <c r="T44" s="150"/>
      <c r="U44" s="150">
        <f t="shared" si="22"/>
        <v>0</v>
      </c>
      <c r="V44" s="150"/>
      <c r="W44" s="150">
        <f t="shared" si="23"/>
        <v>0</v>
      </c>
      <c r="X44" s="150"/>
      <c r="Y44" s="150">
        <f t="shared" si="24"/>
        <v>0</v>
      </c>
      <c r="Z44" s="150">
        <f t="shared" si="25"/>
        <v>400.85</v>
      </c>
      <c r="AA44" s="150">
        <f t="shared" si="26"/>
        <v>0.9198387546</v>
      </c>
    </row>
    <row r="45" ht="12.75" customHeight="1">
      <c r="A45" s="22" t="s">
        <v>232</v>
      </c>
      <c r="B45" s="150"/>
      <c r="C45" s="150"/>
      <c r="D45" s="150">
        <v>3.83</v>
      </c>
      <c r="E45" s="150">
        <f t="shared" si="14"/>
        <v>2.115554574</v>
      </c>
      <c r="F45" s="150">
        <v>4.43</v>
      </c>
      <c r="G45" s="150">
        <f t="shared" si="15"/>
        <v>0.09398416484</v>
      </c>
      <c r="H45" s="150">
        <v>7.0</v>
      </c>
      <c r="I45" s="150">
        <f t="shared" si="16"/>
        <v>0.426182199</v>
      </c>
      <c r="J45" s="150">
        <v>6.8</v>
      </c>
      <c r="K45" s="150">
        <f t="shared" si="17"/>
        <v>0.1667185619</v>
      </c>
      <c r="L45" s="150">
        <v>20.7</v>
      </c>
      <c r="M45" s="150">
        <f t="shared" si="18"/>
        <v>0.4771960238</v>
      </c>
      <c r="N45" s="150">
        <v>10.399999999999999</v>
      </c>
      <c r="O45" s="150">
        <f t="shared" si="19"/>
        <v>0.04445840894</v>
      </c>
      <c r="P45" s="150">
        <v>6.97</v>
      </c>
      <c r="Q45" s="150">
        <f t="shared" si="20"/>
        <v>0.1699022026</v>
      </c>
      <c r="R45" s="150">
        <v>0.0</v>
      </c>
      <c r="S45" s="150">
        <f t="shared" si="21"/>
        <v>0</v>
      </c>
      <c r="T45" s="150">
        <v>0.0</v>
      </c>
      <c r="U45" s="150">
        <f t="shared" si="22"/>
        <v>0</v>
      </c>
      <c r="V45" s="150">
        <v>3.0</v>
      </c>
      <c r="W45" s="150">
        <f t="shared" si="23"/>
        <v>2.34521576</v>
      </c>
      <c r="X45" s="150">
        <v>0.0</v>
      </c>
      <c r="Y45" s="150">
        <f t="shared" si="24"/>
        <v>0</v>
      </c>
      <c r="Z45" s="150">
        <f t="shared" si="25"/>
        <v>63.13</v>
      </c>
      <c r="AA45" s="150">
        <f t="shared" si="26"/>
        <v>0.1448657118</v>
      </c>
    </row>
    <row r="46" ht="12.75" customHeight="1">
      <c r="A46" s="44" t="s">
        <v>233</v>
      </c>
      <c r="B46" s="151"/>
      <c r="C46" s="151"/>
      <c r="D46" s="151">
        <v>6.35</v>
      </c>
      <c r="E46" s="151">
        <f t="shared" si="14"/>
        <v>3.507512152</v>
      </c>
      <c r="F46" s="151">
        <v>10.11</v>
      </c>
      <c r="G46" s="151">
        <f t="shared" si="15"/>
        <v>0.2144875635</v>
      </c>
      <c r="H46" s="151"/>
      <c r="I46" s="151">
        <f t="shared" si="16"/>
        <v>0</v>
      </c>
      <c r="J46" s="151">
        <v>6.5</v>
      </c>
      <c r="K46" s="151">
        <f t="shared" si="17"/>
        <v>0.1593633312</v>
      </c>
      <c r="L46" s="151">
        <v>13.51</v>
      </c>
      <c r="M46" s="151">
        <f t="shared" si="18"/>
        <v>0.3114453276</v>
      </c>
      <c r="N46" s="151">
        <v>3.22</v>
      </c>
      <c r="O46" s="151">
        <f t="shared" si="19"/>
        <v>0.01376500738</v>
      </c>
      <c r="P46" s="151">
        <v>0.01</v>
      </c>
      <c r="Q46" s="151">
        <f t="shared" si="20"/>
        <v>0.0002437621272</v>
      </c>
      <c r="R46" s="151"/>
      <c r="S46" s="151">
        <f t="shared" si="21"/>
        <v>0</v>
      </c>
      <c r="T46" s="151"/>
      <c r="U46" s="151">
        <f t="shared" si="22"/>
        <v>0</v>
      </c>
      <c r="V46" s="151"/>
      <c r="W46" s="151">
        <f t="shared" si="23"/>
        <v>0</v>
      </c>
      <c r="X46" s="151"/>
      <c r="Y46" s="151">
        <f t="shared" si="24"/>
        <v>0</v>
      </c>
      <c r="Z46" s="151">
        <f t="shared" si="25"/>
        <v>39.7</v>
      </c>
      <c r="AA46" s="151">
        <f t="shared" si="26"/>
        <v>0.09110040802</v>
      </c>
    </row>
    <row r="47" ht="12.75" customHeight="1">
      <c r="A47" s="16" t="s">
        <v>234</v>
      </c>
      <c r="B47" s="152"/>
      <c r="C47" s="152"/>
      <c r="D47" s="152">
        <v>13.27</v>
      </c>
      <c r="E47" s="152">
        <f t="shared" si="14"/>
        <v>7.329871852</v>
      </c>
      <c r="F47" s="152"/>
      <c r="G47" s="152">
        <f t="shared" si="15"/>
        <v>0</v>
      </c>
      <c r="H47" s="152">
        <v>2.0</v>
      </c>
      <c r="I47" s="152">
        <f t="shared" si="16"/>
        <v>0.1217663426</v>
      </c>
      <c r="J47" s="152">
        <v>30.950000000000003</v>
      </c>
      <c r="K47" s="152">
        <f t="shared" si="17"/>
        <v>0.758814631</v>
      </c>
      <c r="L47" s="152">
        <v>7.55</v>
      </c>
      <c r="M47" s="152">
        <f t="shared" si="18"/>
        <v>0.1740497575</v>
      </c>
      <c r="N47" s="152">
        <v>0.4</v>
      </c>
      <c r="O47" s="152">
        <f t="shared" si="19"/>
        <v>0.001709938806</v>
      </c>
      <c r="P47" s="152">
        <v>1.41</v>
      </c>
      <c r="Q47" s="152">
        <f t="shared" si="20"/>
        <v>0.03437045993</v>
      </c>
      <c r="R47" s="152">
        <v>0.25</v>
      </c>
      <c r="S47" s="152">
        <f t="shared" si="21"/>
        <v>0.1083846354</v>
      </c>
      <c r="T47" s="152">
        <v>2.0</v>
      </c>
      <c r="U47" s="152">
        <f t="shared" si="22"/>
        <v>0.2981559057</v>
      </c>
      <c r="V47" s="152">
        <v>0.0</v>
      </c>
      <c r="W47" s="152">
        <f t="shared" si="23"/>
        <v>0</v>
      </c>
      <c r="X47" s="152">
        <v>3.67</v>
      </c>
      <c r="Y47" s="152">
        <f t="shared" si="24"/>
        <v>3.66084788</v>
      </c>
      <c r="Z47" s="152">
        <f t="shared" si="25"/>
        <v>61.5</v>
      </c>
      <c r="AA47" s="152">
        <f t="shared" si="26"/>
        <v>0.1411253172</v>
      </c>
    </row>
    <row r="48" ht="12.75" customHeight="1">
      <c r="A48" s="22" t="s">
        <v>235</v>
      </c>
      <c r="B48" s="150"/>
      <c r="C48" s="150"/>
      <c r="D48" s="150">
        <v>7.449999999999999</v>
      </c>
      <c r="E48" s="150">
        <f t="shared" si="14"/>
        <v>4.115112682</v>
      </c>
      <c r="F48" s="150"/>
      <c r="G48" s="150">
        <f t="shared" si="15"/>
        <v>0</v>
      </c>
      <c r="H48" s="150"/>
      <c r="I48" s="150">
        <f t="shared" si="16"/>
        <v>0</v>
      </c>
      <c r="J48" s="150"/>
      <c r="K48" s="150">
        <f t="shared" si="17"/>
        <v>0</v>
      </c>
      <c r="L48" s="150">
        <v>3.51</v>
      </c>
      <c r="M48" s="150">
        <f t="shared" si="18"/>
        <v>0.08091584752</v>
      </c>
      <c r="N48" s="150">
        <v>29.25</v>
      </c>
      <c r="O48" s="150">
        <f t="shared" si="19"/>
        <v>0.1250392752</v>
      </c>
      <c r="P48" s="150">
        <v>6.71</v>
      </c>
      <c r="Q48" s="150">
        <f t="shared" si="20"/>
        <v>0.1635643873</v>
      </c>
      <c r="R48" s="150"/>
      <c r="S48" s="150">
        <f t="shared" si="21"/>
        <v>0</v>
      </c>
      <c r="T48" s="150"/>
      <c r="U48" s="150">
        <f t="shared" si="22"/>
        <v>0</v>
      </c>
      <c r="V48" s="150"/>
      <c r="W48" s="150">
        <f t="shared" si="23"/>
        <v>0</v>
      </c>
      <c r="X48" s="150">
        <v>0.05</v>
      </c>
      <c r="Y48" s="150">
        <f t="shared" si="24"/>
        <v>0.04987531172</v>
      </c>
      <c r="Z48" s="150">
        <f t="shared" si="25"/>
        <v>46.97</v>
      </c>
      <c r="AA48" s="150">
        <f t="shared" si="26"/>
        <v>0.1077830268</v>
      </c>
    </row>
    <row r="49" ht="12.75" customHeight="1">
      <c r="A49" s="22" t="s">
        <v>236</v>
      </c>
      <c r="B49" s="150"/>
      <c r="C49" s="150"/>
      <c r="D49" s="150">
        <v>2.1</v>
      </c>
      <c r="E49" s="150">
        <f t="shared" si="14"/>
        <v>1.159964649</v>
      </c>
      <c r="F49" s="150">
        <v>0.02</v>
      </c>
      <c r="G49" s="150">
        <f t="shared" si="15"/>
        <v>0.0004243077419</v>
      </c>
      <c r="H49" s="150">
        <v>32.1</v>
      </c>
      <c r="I49" s="150">
        <f t="shared" si="16"/>
        <v>1.954349798</v>
      </c>
      <c r="J49" s="150">
        <v>0.05</v>
      </c>
      <c r="K49" s="150">
        <f t="shared" si="17"/>
        <v>0.001225871779</v>
      </c>
      <c r="L49" s="150"/>
      <c r="M49" s="150">
        <f t="shared" si="18"/>
        <v>0</v>
      </c>
      <c r="N49" s="150">
        <v>393.2</v>
      </c>
      <c r="O49" s="150">
        <f t="shared" si="19"/>
        <v>1.680869846</v>
      </c>
      <c r="P49" s="150">
        <v>1.15</v>
      </c>
      <c r="Q49" s="150">
        <f t="shared" si="20"/>
        <v>0.02803264462</v>
      </c>
      <c r="R49" s="150">
        <v>0.0</v>
      </c>
      <c r="S49" s="150">
        <f t="shared" si="21"/>
        <v>0</v>
      </c>
      <c r="T49" s="150">
        <v>0.0</v>
      </c>
      <c r="U49" s="150">
        <f t="shared" si="22"/>
        <v>0</v>
      </c>
      <c r="V49" s="150">
        <v>0.0</v>
      </c>
      <c r="W49" s="150">
        <f t="shared" si="23"/>
        <v>0</v>
      </c>
      <c r="X49" s="150">
        <v>3.3199999999999994</v>
      </c>
      <c r="Y49" s="150">
        <f t="shared" si="24"/>
        <v>3.311720698</v>
      </c>
      <c r="Z49" s="150">
        <f t="shared" si="25"/>
        <v>431.94</v>
      </c>
      <c r="AA49" s="150">
        <f t="shared" si="26"/>
        <v>0.9911816182</v>
      </c>
    </row>
    <row r="50" ht="12.75" customHeight="1">
      <c r="A50" s="22" t="s">
        <v>237</v>
      </c>
      <c r="B50" s="150"/>
      <c r="C50" s="150"/>
      <c r="D50" s="150"/>
      <c r="E50" s="150">
        <f t="shared" si="14"/>
        <v>0</v>
      </c>
      <c r="F50" s="150"/>
      <c r="G50" s="150">
        <f t="shared" si="15"/>
        <v>0</v>
      </c>
      <c r="H50" s="150">
        <v>0.8</v>
      </c>
      <c r="I50" s="150">
        <f t="shared" si="16"/>
        <v>0.04870653703</v>
      </c>
      <c r="J50" s="150">
        <v>0.5</v>
      </c>
      <c r="K50" s="150">
        <f t="shared" si="17"/>
        <v>0.01225871779</v>
      </c>
      <c r="L50" s="150">
        <v>189.57999999999998</v>
      </c>
      <c r="M50" s="150">
        <f t="shared" si="18"/>
        <v>4.370377884</v>
      </c>
      <c r="N50" s="150">
        <v>13.870000000000001</v>
      </c>
      <c r="O50" s="150">
        <f t="shared" si="19"/>
        <v>0.05929212808</v>
      </c>
      <c r="P50" s="150">
        <v>29.86</v>
      </c>
      <c r="Q50" s="150">
        <f t="shared" si="20"/>
        <v>0.7278737117</v>
      </c>
      <c r="R50" s="150">
        <v>0.0</v>
      </c>
      <c r="S50" s="150">
        <f t="shared" si="21"/>
        <v>0</v>
      </c>
      <c r="T50" s="150">
        <v>0.0</v>
      </c>
      <c r="U50" s="150">
        <f t="shared" si="22"/>
        <v>0</v>
      </c>
      <c r="V50" s="150">
        <v>0.0</v>
      </c>
      <c r="W50" s="150">
        <f t="shared" si="23"/>
        <v>0</v>
      </c>
      <c r="X50" s="150">
        <v>0.0</v>
      </c>
      <c r="Y50" s="150">
        <f t="shared" si="24"/>
        <v>0</v>
      </c>
      <c r="Z50" s="150">
        <f t="shared" si="25"/>
        <v>234.61</v>
      </c>
      <c r="AA50" s="150">
        <f t="shared" si="26"/>
        <v>0.5383644012</v>
      </c>
    </row>
    <row r="51" ht="12.75" customHeight="1">
      <c r="A51" s="22" t="s">
        <v>238</v>
      </c>
      <c r="B51" s="150"/>
      <c r="C51" s="150"/>
      <c r="D51" s="150">
        <v>2.6700000000000004</v>
      </c>
      <c r="E51" s="150">
        <f t="shared" si="14"/>
        <v>1.474812196</v>
      </c>
      <c r="F51" s="150">
        <v>37.0</v>
      </c>
      <c r="G51" s="150">
        <f t="shared" si="15"/>
        <v>0.7849693226</v>
      </c>
      <c r="H51" s="150">
        <v>1.0</v>
      </c>
      <c r="I51" s="150">
        <f t="shared" si="16"/>
        <v>0.06088317128</v>
      </c>
      <c r="J51" s="150">
        <v>1.0</v>
      </c>
      <c r="K51" s="150">
        <f t="shared" si="17"/>
        <v>0.02451743557</v>
      </c>
      <c r="L51" s="150">
        <v>107.0</v>
      </c>
      <c r="M51" s="150">
        <f t="shared" si="18"/>
        <v>2.466665437</v>
      </c>
      <c r="N51" s="150"/>
      <c r="O51" s="150">
        <f t="shared" si="19"/>
        <v>0</v>
      </c>
      <c r="P51" s="150"/>
      <c r="Q51" s="150">
        <f t="shared" si="20"/>
        <v>0</v>
      </c>
      <c r="R51" s="150"/>
      <c r="S51" s="150">
        <f t="shared" si="21"/>
        <v>0</v>
      </c>
      <c r="T51" s="150"/>
      <c r="U51" s="150">
        <f t="shared" si="22"/>
        <v>0</v>
      </c>
      <c r="V51" s="150"/>
      <c r="W51" s="150">
        <f t="shared" si="23"/>
        <v>0</v>
      </c>
      <c r="X51" s="150"/>
      <c r="Y51" s="150">
        <f t="shared" si="24"/>
        <v>0</v>
      </c>
      <c r="Z51" s="150">
        <f t="shared" si="25"/>
        <v>148.67</v>
      </c>
      <c r="AA51" s="150">
        <f t="shared" si="26"/>
        <v>0.3411561124</v>
      </c>
    </row>
    <row r="52" ht="12.75" customHeight="1">
      <c r="A52" s="44" t="s">
        <v>239</v>
      </c>
      <c r="B52" s="151"/>
      <c r="C52" s="151"/>
      <c r="D52" s="151">
        <v>0.1</v>
      </c>
      <c r="E52" s="151">
        <f t="shared" si="14"/>
        <v>0.05523641184</v>
      </c>
      <c r="F52" s="151">
        <v>393.0</v>
      </c>
      <c r="G52" s="151">
        <f t="shared" si="15"/>
        <v>8.337647129</v>
      </c>
      <c r="H52" s="151"/>
      <c r="I52" s="151">
        <f t="shared" si="16"/>
        <v>0</v>
      </c>
      <c r="J52" s="151">
        <v>2.8499999999999996</v>
      </c>
      <c r="K52" s="151">
        <f t="shared" si="17"/>
        <v>0.06987469139</v>
      </c>
      <c r="L52" s="151">
        <v>20.890000000000004</v>
      </c>
      <c r="M52" s="151">
        <f t="shared" si="18"/>
        <v>0.4815760839</v>
      </c>
      <c r="N52" s="151">
        <v>0.25</v>
      </c>
      <c r="O52" s="151">
        <f t="shared" si="19"/>
        <v>0.001068711753</v>
      </c>
      <c r="P52" s="151"/>
      <c r="Q52" s="151">
        <f t="shared" si="20"/>
        <v>0</v>
      </c>
      <c r="R52" s="151"/>
      <c r="S52" s="151">
        <f t="shared" si="21"/>
        <v>0</v>
      </c>
      <c r="T52" s="151"/>
      <c r="U52" s="151">
        <f t="shared" si="22"/>
        <v>0</v>
      </c>
      <c r="V52" s="151"/>
      <c r="W52" s="151">
        <f t="shared" si="23"/>
        <v>0</v>
      </c>
      <c r="X52" s="151"/>
      <c r="Y52" s="151">
        <f t="shared" si="24"/>
        <v>0</v>
      </c>
      <c r="Z52" s="151">
        <f t="shared" si="25"/>
        <v>417.09</v>
      </c>
      <c r="AA52" s="151">
        <f t="shared" si="26"/>
        <v>0.9571050172</v>
      </c>
    </row>
    <row r="53" ht="12.75" customHeight="1">
      <c r="A53" s="16" t="s">
        <v>240</v>
      </c>
      <c r="B53" s="150"/>
      <c r="C53" s="150"/>
      <c r="D53" s="150">
        <v>7.630000000000001</v>
      </c>
      <c r="E53" s="150">
        <f t="shared" si="14"/>
        <v>4.214538224</v>
      </c>
      <c r="F53" s="150">
        <v>108.39000000000009</v>
      </c>
      <c r="G53" s="150">
        <f t="shared" si="15"/>
        <v>2.299535807</v>
      </c>
      <c r="H53" s="150">
        <v>3.3</v>
      </c>
      <c r="I53" s="150">
        <f t="shared" si="16"/>
        <v>0.2009144652</v>
      </c>
      <c r="J53" s="150">
        <v>5.1</v>
      </c>
      <c r="K53" s="150">
        <f t="shared" si="17"/>
        <v>0.1250389214</v>
      </c>
      <c r="L53" s="150">
        <v>121.81</v>
      </c>
      <c r="M53" s="150">
        <f t="shared" si="18"/>
        <v>2.808079597</v>
      </c>
      <c r="N53" s="150">
        <v>4.89</v>
      </c>
      <c r="O53" s="150">
        <f t="shared" si="19"/>
        <v>0.0209040019</v>
      </c>
      <c r="P53" s="150">
        <v>5.17</v>
      </c>
      <c r="Q53" s="150">
        <f t="shared" si="20"/>
        <v>0.1260250197</v>
      </c>
      <c r="R53" s="150">
        <v>0.0</v>
      </c>
      <c r="S53" s="150">
        <f t="shared" si="21"/>
        <v>0</v>
      </c>
      <c r="T53" s="150">
        <v>0.9</v>
      </c>
      <c r="U53" s="150">
        <f t="shared" si="22"/>
        <v>0.1341701576</v>
      </c>
      <c r="V53" s="150">
        <v>0.0</v>
      </c>
      <c r="W53" s="150">
        <f t="shared" si="23"/>
        <v>0</v>
      </c>
      <c r="X53" s="150">
        <v>0.01</v>
      </c>
      <c r="Y53" s="150">
        <f t="shared" si="24"/>
        <v>0.009975062344</v>
      </c>
      <c r="Z53" s="150">
        <f t="shared" si="25"/>
        <v>257.2</v>
      </c>
      <c r="AA53" s="150">
        <f t="shared" si="26"/>
        <v>0.5902021396</v>
      </c>
    </row>
    <row r="54" ht="12.75" customHeight="1">
      <c r="A54" s="44" t="s">
        <v>241</v>
      </c>
      <c r="B54" s="151"/>
      <c r="C54" s="151"/>
      <c r="D54" s="151"/>
      <c r="E54" s="151">
        <f t="shared" si="14"/>
        <v>0</v>
      </c>
      <c r="F54" s="151">
        <v>0.5800000000000001</v>
      </c>
      <c r="G54" s="151">
        <f t="shared" si="15"/>
        <v>0.01230492452</v>
      </c>
      <c r="H54" s="151"/>
      <c r="I54" s="151">
        <f t="shared" si="16"/>
        <v>0</v>
      </c>
      <c r="J54" s="151"/>
      <c r="K54" s="151">
        <f t="shared" si="17"/>
        <v>0</v>
      </c>
      <c r="L54" s="151"/>
      <c r="M54" s="151">
        <f t="shared" si="18"/>
        <v>0</v>
      </c>
      <c r="N54" s="151">
        <v>9.1</v>
      </c>
      <c r="O54" s="151">
        <f t="shared" si="19"/>
        <v>0.03890110783</v>
      </c>
      <c r="P54" s="151"/>
      <c r="Q54" s="151">
        <f t="shared" si="20"/>
        <v>0</v>
      </c>
      <c r="R54" s="151"/>
      <c r="S54" s="151">
        <f t="shared" si="21"/>
        <v>0</v>
      </c>
      <c r="T54" s="151"/>
      <c r="U54" s="151">
        <f t="shared" si="22"/>
        <v>0</v>
      </c>
      <c r="V54" s="151"/>
      <c r="W54" s="151">
        <f t="shared" si="23"/>
        <v>0</v>
      </c>
      <c r="X54" s="151"/>
      <c r="Y54" s="151">
        <f t="shared" si="24"/>
        <v>0</v>
      </c>
      <c r="Z54" s="151">
        <f t="shared" si="25"/>
        <v>9.68</v>
      </c>
      <c r="AA54" s="151">
        <f t="shared" si="26"/>
        <v>0.02221289546</v>
      </c>
    </row>
    <row r="55" ht="12.75" customHeight="1">
      <c r="A55" s="16" t="s">
        <v>242</v>
      </c>
      <c r="B55" s="152"/>
      <c r="C55" s="152"/>
      <c r="D55" s="152"/>
      <c r="E55" s="152">
        <f t="shared" si="14"/>
        <v>0</v>
      </c>
      <c r="F55" s="152">
        <v>127.7</v>
      </c>
      <c r="G55" s="152">
        <f t="shared" si="15"/>
        <v>2.709204932</v>
      </c>
      <c r="H55" s="152">
        <v>203.7</v>
      </c>
      <c r="I55" s="152">
        <f t="shared" si="16"/>
        <v>12.40190199</v>
      </c>
      <c r="J55" s="152">
        <v>1.55</v>
      </c>
      <c r="K55" s="152">
        <f t="shared" si="17"/>
        <v>0.03800202514</v>
      </c>
      <c r="L55" s="152">
        <v>54.6</v>
      </c>
      <c r="M55" s="152">
        <f t="shared" si="18"/>
        <v>1.258690961</v>
      </c>
      <c r="N55" s="152">
        <v>41.440000000000005</v>
      </c>
      <c r="O55" s="152">
        <f t="shared" si="19"/>
        <v>0.1771496603</v>
      </c>
      <c r="P55" s="152">
        <v>13.25</v>
      </c>
      <c r="Q55" s="152">
        <f t="shared" si="20"/>
        <v>0.3229848185</v>
      </c>
      <c r="R55" s="152"/>
      <c r="S55" s="152">
        <f t="shared" si="21"/>
        <v>0</v>
      </c>
      <c r="T55" s="152"/>
      <c r="U55" s="152">
        <f t="shared" si="22"/>
        <v>0</v>
      </c>
      <c r="V55" s="152"/>
      <c r="W55" s="152">
        <f t="shared" si="23"/>
        <v>0</v>
      </c>
      <c r="X55" s="152"/>
      <c r="Y55" s="152">
        <f t="shared" si="24"/>
        <v>0</v>
      </c>
      <c r="Z55" s="152">
        <f t="shared" si="25"/>
        <v>442.24</v>
      </c>
      <c r="AA55" s="152">
        <f t="shared" si="26"/>
        <v>1.01481724</v>
      </c>
    </row>
    <row r="56" ht="12.75" customHeight="1">
      <c r="A56" s="22" t="s">
        <v>243</v>
      </c>
      <c r="B56" s="150"/>
      <c r="C56" s="150"/>
      <c r="D56" s="150">
        <v>33.449999999999996</v>
      </c>
      <c r="E56" s="150">
        <f t="shared" si="14"/>
        <v>18.47657976</v>
      </c>
      <c r="F56" s="150">
        <v>1.11</v>
      </c>
      <c r="G56" s="150">
        <f t="shared" si="15"/>
        <v>0.02354907968</v>
      </c>
      <c r="H56" s="150">
        <v>16.429999999999996</v>
      </c>
      <c r="I56" s="150">
        <f t="shared" si="16"/>
        <v>1.000310504</v>
      </c>
      <c r="J56" s="150">
        <v>18.15</v>
      </c>
      <c r="K56" s="150">
        <f t="shared" si="17"/>
        <v>0.4449914557</v>
      </c>
      <c r="L56" s="150">
        <v>1182.87</v>
      </c>
      <c r="M56" s="150">
        <f t="shared" si="18"/>
        <v>27.26864061</v>
      </c>
      <c r="N56" s="150">
        <v>407.6199999999999</v>
      </c>
      <c r="O56" s="150">
        <f t="shared" si="19"/>
        <v>1.74251314</v>
      </c>
      <c r="P56" s="150">
        <v>165.47000000000003</v>
      </c>
      <c r="Q56" s="150">
        <f t="shared" si="20"/>
        <v>4.033531918</v>
      </c>
      <c r="R56" s="150"/>
      <c r="S56" s="150">
        <f t="shared" si="21"/>
        <v>0</v>
      </c>
      <c r="T56" s="150"/>
      <c r="U56" s="150">
        <f t="shared" si="22"/>
        <v>0</v>
      </c>
      <c r="V56" s="150"/>
      <c r="W56" s="150">
        <f t="shared" si="23"/>
        <v>0</v>
      </c>
      <c r="X56" s="150">
        <v>85.0</v>
      </c>
      <c r="Y56" s="150">
        <f t="shared" si="24"/>
        <v>84.78802993</v>
      </c>
      <c r="Z56" s="150">
        <f t="shared" si="25"/>
        <v>1910.1</v>
      </c>
      <c r="AA56" s="150">
        <f t="shared" si="26"/>
        <v>4.383145828</v>
      </c>
    </row>
    <row r="57" ht="12.75" customHeight="1">
      <c r="A57" s="44" t="s">
        <v>244</v>
      </c>
      <c r="B57" s="151"/>
      <c r="C57" s="151"/>
      <c r="D57" s="151">
        <v>36.07</v>
      </c>
      <c r="E57" s="151">
        <f t="shared" si="14"/>
        <v>19.92377375</v>
      </c>
      <c r="F57" s="151">
        <v>1378.8499999999985</v>
      </c>
      <c r="G57" s="151">
        <f t="shared" si="15"/>
        <v>29.2528365</v>
      </c>
      <c r="H57" s="151">
        <v>985.3299999999998</v>
      </c>
      <c r="I57" s="151">
        <f t="shared" si="16"/>
        <v>59.99001516</v>
      </c>
      <c r="J57" s="151">
        <v>716.0000000000001</v>
      </c>
      <c r="K57" s="151">
        <f t="shared" si="17"/>
        <v>17.55448387</v>
      </c>
      <c r="L57" s="151">
        <v>542.8199999999999</v>
      </c>
      <c r="M57" s="151">
        <f t="shared" si="18"/>
        <v>12.51360124</v>
      </c>
      <c r="N57" s="151">
        <v>5039.450000000007</v>
      </c>
      <c r="O57" s="151">
        <f t="shared" si="19"/>
        <v>21.54287778</v>
      </c>
      <c r="P57" s="151">
        <v>694.9899999999997</v>
      </c>
      <c r="Q57" s="151">
        <f t="shared" si="20"/>
        <v>16.94122408</v>
      </c>
      <c r="R57" s="151">
        <v>48.85</v>
      </c>
      <c r="S57" s="151">
        <f t="shared" si="21"/>
        <v>21.17835776</v>
      </c>
      <c r="T57" s="151">
        <v>14.929999999999998</v>
      </c>
      <c r="U57" s="151">
        <f t="shared" si="22"/>
        <v>2.225733836</v>
      </c>
      <c r="V57" s="151">
        <v>1.5</v>
      </c>
      <c r="W57" s="151">
        <f t="shared" si="23"/>
        <v>1.17260788</v>
      </c>
      <c r="X57" s="151">
        <v>4.68</v>
      </c>
      <c r="Y57" s="151">
        <f t="shared" si="24"/>
        <v>4.668329177</v>
      </c>
      <c r="Z57" s="151">
        <f t="shared" si="25"/>
        <v>9463.47</v>
      </c>
      <c r="AA57" s="151">
        <f t="shared" si="26"/>
        <v>21.71601961</v>
      </c>
    </row>
    <row r="58" ht="12.75" customHeight="1">
      <c r="A58" s="16" t="s">
        <v>245</v>
      </c>
      <c r="B58" s="152"/>
      <c r="C58" s="152"/>
      <c r="D58" s="152">
        <v>1.55</v>
      </c>
      <c r="E58" s="152">
        <f t="shared" si="14"/>
        <v>0.8561643836</v>
      </c>
      <c r="F58" s="152">
        <v>0.1</v>
      </c>
      <c r="G58" s="152">
        <f t="shared" si="15"/>
        <v>0.00212153871</v>
      </c>
      <c r="H58" s="152">
        <v>2.0</v>
      </c>
      <c r="I58" s="152">
        <f t="shared" si="16"/>
        <v>0.1217663426</v>
      </c>
      <c r="J58" s="152">
        <v>1720.0</v>
      </c>
      <c r="K58" s="152">
        <f t="shared" si="17"/>
        <v>42.16998919</v>
      </c>
      <c r="L58" s="152"/>
      <c r="M58" s="152">
        <f t="shared" si="18"/>
        <v>0</v>
      </c>
      <c r="N58" s="152"/>
      <c r="O58" s="152">
        <f t="shared" si="19"/>
        <v>0</v>
      </c>
      <c r="P58" s="152"/>
      <c r="Q58" s="152">
        <f t="shared" si="20"/>
        <v>0</v>
      </c>
      <c r="R58" s="152"/>
      <c r="S58" s="152">
        <f t="shared" si="21"/>
        <v>0</v>
      </c>
      <c r="T58" s="152"/>
      <c r="U58" s="152">
        <f t="shared" si="22"/>
        <v>0</v>
      </c>
      <c r="V58" s="152"/>
      <c r="W58" s="152">
        <f t="shared" si="23"/>
        <v>0</v>
      </c>
      <c r="X58" s="152"/>
      <c r="Y58" s="152">
        <f t="shared" si="24"/>
        <v>0</v>
      </c>
      <c r="Z58" s="152">
        <f t="shared" si="25"/>
        <v>1723.65</v>
      </c>
      <c r="AA58" s="152">
        <f t="shared" si="26"/>
        <v>3.955295171</v>
      </c>
    </row>
    <row r="59" ht="12.75" customHeight="1">
      <c r="A59" s="22" t="s">
        <v>246</v>
      </c>
      <c r="B59" s="150"/>
      <c r="C59" s="150"/>
      <c r="D59" s="150">
        <v>13.120000000000001</v>
      </c>
      <c r="E59" s="150">
        <f t="shared" si="14"/>
        <v>7.247017234</v>
      </c>
      <c r="F59" s="150">
        <v>22.54</v>
      </c>
      <c r="G59" s="150">
        <f t="shared" si="15"/>
        <v>0.4781948251</v>
      </c>
      <c r="H59" s="150">
        <v>6.339999999999999</v>
      </c>
      <c r="I59" s="150">
        <f t="shared" si="16"/>
        <v>0.3859993059</v>
      </c>
      <c r="J59" s="150">
        <v>19.950000000000003</v>
      </c>
      <c r="K59" s="150">
        <f t="shared" si="17"/>
        <v>0.4891228397</v>
      </c>
      <c r="L59" s="150">
        <v>71.35999999999999</v>
      </c>
      <c r="M59" s="150">
        <f t="shared" si="18"/>
        <v>1.64505837</v>
      </c>
      <c r="N59" s="150">
        <v>20.02</v>
      </c>
      <c r="O59" s="150">
        <f t="shared" si="19"/>
        <v>0.08558243722</v>
      </c>
      <c r="P59" s="150">
        <v>22.709999999999997</v>
      </c>
      <c r="Q59" s="150">
        <f t="shared" si="20"/>
        <v>0.5535837908</v>
      </c>
      <c r="R59" s="150">
        <v>0.0</v>
      </c>
      <c r="S59" s="150">
        <f t="shared" si="21"/>
        <v>0</v>
      </c>
      <c r="T59" s="150">
        <v>1.5</v>
      </c>
      <c r="U59" s="150">
        <f t="shared" si="22"/>
        <v>0.2236169293</v>
      </c>
      <c r="V59" s="150">
        <v>0.0</v>
      </c>
      <c r="W59" s="150">
        <f t="shared" si="23"/>
        <v>0</v>
      </c>
      <c r="X59" s="150">
        <v>0.0</v>
      </c>
      <c r="Y59" s="150">
        <f t="shared" si="24"/>
        <v>0</v>
      </c>
      <c r="Z59" s="150">
        <f t="shared" si="25"/>
        <v>177.54</v>
      </c>
      <c r="AA59" s="150">
        <f t="shared" si="26"/>
        <v>0.4074046962</v>
      </c>
    </row>
    <row r="60" ht="12.75" customHeight="1">
      <c r="A60" s="44" t="s">
        <v>247</v>
      </c>
      <c r="B60" s="151"/>
      <c r="C60" s="151"/>
      <c r="D60" s="151"/>
      <c r="E60" s="151">
        <f t="shared" si="14"/>
        <v>0</v>
      </c>
      <c r="F60" s="151">
        <v>587.17</v>
      </c>
      <c r="G60" s="151">
        <f t="shared" si="15"/>
        <v>12.45703884</v>
      </c>
      <c r="H60" s="151">
        <v>2.5</v>
      </c>
      <c r="I60" s="151">
        <f t="shared" si="16"/>
        <v>0.1522079282</v>
      </c>
      <c r="J60" s="151">
        <v>306.95</v>
      </c>
      <c r="K60" s="151">
        <f t="shared" si="17"/>
        <v>7.52562685</v>
      </c>
      <c r="L60" s="151">
        <v>10.91</v>
      </c>
      <c r="M60" s="151">
        <f t="shared" si="18"/>
        <v>0.2515076628</v>
      </c>
      <c r="N60" s="151">
        <v>2.3</v>
      </c>
      <c r="O60" s="151">
        <f t="shared" si="19"/>
        <v>0.009832148132</v>
      </c>
      <c r="P60" s="151"/>
      <c r="Q60" s="151">
        <f t="shared" si="20"/>
        <v>0</v>
      </c>
      <c r="R60" s="151"/>
      <c r="S60" s="151">
        <f t="shared" si="21"/>
        <v>0</v>
      </c>
      <c r="T60" s="151">
        <v>0.5</v>
      </c>
      <c r="U60" s="151">
        <f t="shared" si="22"/>
        <v>0.07453897643</v>
      </c>
      <c r="V60" s="151"/>
      <c r="W60" s="151">
        <f t="shared" si="23"/>
        <v>0</v>
      </c>
      <c r="X60" s="151"/>
      <c r="Y60" s="151">
        <f t="shared" si="24"/>
        <v>0</v>
      </c>
      <c r="Z60" s="151">
        <f t="shared" si="25"/>
        <v>910.33</v>
      </c>
      <c r="AA60" s="151">
        <f t="shared" si="26"/>
        <v>2.088953008</v>
      </c>
    </row>
    <row r="61" ht="12.75" customHeight="1">
      <c r="A61" s="16" t="s">
        <v>248</v>
      </c>
      <c r="B61" s="152"/>
      <c r="C61" s="152"/>
      <c r="D61" s="152">
        <v>9.1</v>
      </c>
      <c r="E61" s="152">
        <f t="shared" si="14"/>
        <v>5.026513478</v>
      </c>
      <c r="F61" s="152">
        <v>214.99</v>
      </c>
      <c r="G61" s="152">
        <f t="shared" si="15"/>
        <v>4.561096072</v>
      </c>
      <c r="H61" s="152">
        <v>237.51999999999995</v>
      </c>
      <c r="I61" s="152">
        <f t="shared" si="16"/>
        <v>14.46097084</v>
      </c>
      <c r="J61" s="152">
        <v>33.65</v>
      </c>
      <c r="K61" s="152">
        <f t="shared" si="17"/>
        <v>0.8250117071</v>
      </c>
      <c r="L61" s="152">
        <v>74.6</v>
      </c>
      <c r="M61" s="152">
        <f t="shared" si="18"/>
        <v>1.719749922</v>
      </c>
      <c r="N61" s="152">
        <v>15562.050000000141</v>
      </c>
      <c r="O61" s="152">
        <f t="shared" si="19"/>
        <v>66.52538297</v>
      </c>
      <c r="P61" s="152">
        <v>977.3499999999992</v>
      </c>
      <c r="Q61" s="152">
        <f t="shared" si="20"/>
        <v>23.8240915</v>
      </c>
      <c r="R61" s="152">
        <v>100.9</v>
      </c>
      <c r="S61" s="152">
        <f t="shared" si="21"/>
        <v>43.74403885</v>
      </c>
      <c r="T61" s="152">
        <v>66.65</v>
      </c>
      <c r="U61" s="152">
        <f t="shared" si="22"/>
        <v>9.936045558</v>
      </c>
      <c r="V61" s="152"/>
      <c r="W61" s="152">
        <f t="shared" si="23"/>
        <v>0</v>
      </c>
      <c r="X61" s="152"/>
      <c r="Y61" s="152">
        <f t="shared" si="24"/>
        <v>0</v>
      </c>
      <c r="Z61" s="152">
        <f t="shared" si="25"/>
        <v>17276.81</v>
      </c>
      <c r="AA61" s="152">
        <f t="shared" si="26"/>
        <v>39.6454519</v>
      </c>
    </row>
    <row r="62" ht="12.75" customHeight="1">
      <c r="A62" s="22" t="s">
        <v>249</v>
      </c>
      <c r="B62" s="150"/>
      <c r="C62" s="150"/>
      <c r="D62" s="150">
        <v>7.83</v>
      </c>
      <c r="E62" s="150">
        <f t="shared" si="14"/>
        <v>4.325011047</v>
      </c>
      <c r="F62" s="150"/>
      <c r="G62" s="150">
        <f t="shared" si="15"/>
        <v>0</v>
      </c>
      <c r="H62" s="150"/>
      <c r="I62" s="150">
        <f t="shared" si="16"/>
        <v>0</v>
      </c>
      <c r="J62" s="150">
        <v>61.0</v>
      </c>
      <c r="K62" s="150">
        <f t="shared" si="17"/>
        <v>1.49556357</v>
      </c>
      <c r="L62" s="150">
        <v>1.0</v>
      </c>
      <c r="M62" s="150">
        <f t="shared" si="18"/>
        <v>0.02305294801</v>
      </c>
      <c r="N62" s="150">
        <v>9.0</v>
      </c>
      <c r="O62" s="150">
        <f t="shared" si="19"/>
        <v>0.03847362313</v>
      </c>
      <c r="P62" s="150">
        <v>83.78999999999998</v>
      </c>
      <c r="Q62" s="150">
        <f t="shared" si="20"/>
        <v>2.042482864</v>
      </c>
      <c r="R62" s="150"/>
      <c r="S62" s="150">
        <f t="shared" si="21"/>
        <v>0</v>
      </c>
      <c r="T62" s="150"/>
      <c r="U62" s="150">
        <f t="shared" si="22"/>
        <v>0</v>
      </c>
      <c r="V62" s="150"/>
      <c r="W62" s="150">
        <f t="shared" si="23"/>
        <v>0</v>
      </c>
      <c r="X62" s="150"/>
      <c r="Y62" s="150">
        <f t="shared" si="24"/>
        <v>0</v>
      </c>
      <c r="Z62" s="150">
        <f t="shared" si="25"/>
        <v>162.62</v>
      </c>
      <c r="AA62" s="150">
        <f t="shared" si="26"/>
        <v>0.3731674648</v>
      </c>
    </row>
    <row r="63" ht="12.75" customHeight="1">
      <c r="A63" s="22" t="s">
        <v>250</v>
      </c>
      <c r="B63" s="150"/>
      <c r="C63" s="150"/>
      <c r="D63" s="150"/>
      <c r="E63" s="150">
        <f t="shared" si="14"/>
        <v>0</v>
      </c>
      <c r="F63" s="150">
        <v>305.0</v>
      </c>
      <c r="G63" s="150">
        <f t="shared" si="15"/>
        <v>6.470693064</v>
      </c>
      <c r="H63" s="150"/>
      <c r="I63" s="150">
        <f t="shared" si="16"/>
        <v>0</v>
      </c>
      <c r="J63" s="150">
        <v>231.0</v>
      </c>
      <c r="K63" s="150">
        <f t="shared" si="17"/>
        <v>5.663527618</v>
      </c>
      <c r="L63" s="150">
        <v>0.7</v>
      </c>
      <c r="M63" s="150">
        <f t="shared" si="18"/>
        <v>0.01613706361</v>
      </c>
      <c r="N63" s="150">
        <v>0.01</v>
      </c>
      <c r="O63" s="150">
        <f t="shared" si="19"/>
        <v>0.00004274847014</v>
      </c>
      <c r="P63" s="150">
        <v>2.4</v>
      </c>
      <c r="Q63" s="150">
        <f t="shared" si="20"/>
        <v>0.05850291052</v>
      </c>
      <c r="R63" s="150"/>
      <c r="S63" s="150">
        <f t="shared" si="21"/>
        <v>0</v>
      </c>
      <c r="T63" s="150">
        <v>0.1</v>
      </c>
      <c r="U63" s="150">
        <f t="shared" si="22"/>
        <v>0.01490779529</v>
      </c>
      <c r="V63" s="150"/>
      <c r="W63" s="150">
        <f t="shared" si="23"/>
        <v>0</v>
      </c>
      <c r="X63" s="150"/>
      <c r="Y63" s="150">
        <f t="shared" si="24"/>
        <v>0</v>
      </c>
      <c r="Z63" s="150">
        <f t="shared" si="25"/>
        <v>539.21</v>
      </c>
      <c r="AA63" s="150">
        <f t="shared" si="26"/>
        <v>1.237336298</v>
      </c>
    </row>
    <row r="64" ht="12.75" customHeight="1">
      <c r="A64" s="44" t="s">
        <v>251</v>
      </c>
      <c r="B64" s="151"/>
      <c r="C64" s="151"/>
      <c r="D64" s="151"/>
      <c r="E64" s="151">
        <f t="shared" si="14"/>
        <v>0</v>
      </c>
      <c r="F64" s="151"/>
      <c r="G64" s="151">
        <f t="shared" si="15"/>
        <v>0</v>
      </c>
      <c r="H64" s="151">
        <v>6.5</v>
      </c>
      <c r="I64" s="151">
        <f t="shared" si="16"/>
        <v>0.3957406133</v>
      </c>
      <c r="J64" s="151">
        <v>70.7</v>
      </c>
      <c r="K64" s="151">
        <f t="shared" si="17"/>
        <v>1.733382695</v>
      </c>
      <c r="L64" s="151">
        <v>0.02</v>
      </c>
      <c r="M64" s="151">
        <f t="shared" si="18"/>
        <v>0.0004610589602</v>
      </c>
      <c r="N64" s="151">
        <v>39.54</v>
      </c>
      <c r="O64" s="151">
        <f t="shared" si="19"/>
        <v>0.1690274509</v>
      </c>
      <c r="P64" s="151">
        <v>0.0</v>
      </c>
      <c r="Q64" s="151">
        <f t="shared" si="20"/>
        <v>0</v>
      </c>
      <c r="R64" s="151">
        <v>0.0</v>
      </c>
      <c r="S64" s="151">
        <f t="shared" si="21"/>
        <v>0</v>
      </c>
      <c r="T64" s="151">
        <v>0.0</v>
      </c>
      <c r="U64" s="151">
        <f t="shared" si="22"/>
        <v>0</v>
      </c>
      <c r="V64" s="151">
        <v>0.0</v>
      </c>
      <c r="W64" s="151">
        <f t="shared" si="23"/>
        <v>0</v>
      </c>
      <c r="X64" s="151">
        <v>0.0</v>
      </c>
      <c r="Y64" s="151">
        <f t="shared" si="24"/>
        <v>0</v>
      </c>
      <c r="Z64" s="151">
        <f t="shared" si="25"/>
        <v>116.76</v>
      </c>
      <c r="AA64" s="151">
        <f t="shared" si="26"/>
        <v>0.2679315779</v>
      </c>
    </row>
    <row r="65" ht="12.75" customHeight="1">
      <c r="A65" s="16" t="s">
        <v>252</v>
      </c>
      <c r="B65" s="152"/>
      <c r="C65" s="152"/>
      <c r="D65" s="152"/>
      <c r="E65" s="152">
        <f t="shared" si="14"/>
        <v>0</v>
      </c>
      <c r="F65" s="152"/>
      <c r="G65" s="152">
        <f t="shared" si="15"/>
        <v>0</v>
      </c>
      <c r="H65" s="152"/>
      <c r="I65" s="152">
        <f t="shared" si="16"/>
        <v>0</v>
      </c>
      <c r="J65" s="152"/>
      <c r="K65" s="152">
        <f t="shared" si="17"/>
        <v>0</v>
      </c>
      <c r="L65" s="152">
        <v>0.02</v>
      </c>
      <c r="M65" s="152">
        <f t="shared" si="18"/>
        <v>0.0004610589602</v>
      </c>
      <c r="N65" s="152">
        <v>0.6</v>
      </c>
      <c r="O65" s="152">
        <f t="shared" si="19"/>
        <v>0.002564908208</v>
      </c>
      <c r="P65" s="152">
        <v>1.3</v>
      </c>
      <c r="Q65" s="152">
        <f t="shared" si="20"/>
        <v>0.03168907653</v>
      </c>
      <c r="R65" s="152"/>
      <c r="S65" s="152">
        <f t="shared" si="21"/>
        <v>0</v>
      </c>
      <c r="T65" s="152"/>
      <c r="U65" s="152">
        <f t="shared" si="22"/>
        <v>0</v>
      </c>
      <c r="V65" s="152"/>
      <c r="W65" s="152">
        <f t="shared" si="23"/>
        <v>0</v>
      </c>
      <c r="X65" s="152"/>
      <c r="Y65" s="152">
        <f t="shared" si="24"/>
        <v>0</v>
      </c>
      <c r="Z65" s="152">
        <f t="shared" si="25"/>
        <v>1.92</v>
      </c>
      <c r="AA65" s="152">
        <f t="shared" si="26"/>
        <v>0.004405863562</v>
      </c>
    </row>
    <row r="66" ht="12.75" customHeight="1">
      <c r="A66" s="22" t="s">
        <v>253</v>
      </c>
      <c r="B66" s="150"/>
      <c r="C66" s="150"/>
      <c r="D66" s="150"/>
      <c r="E66" s="150">
        <f t="shared" si="14"/>
        <v>0</v>
      </c>
      <c r="F66" s="150">
        <v>0.2</v>
      </c>
      <c r="G66" s="150">
        <f t="shared" si="15"/>
        <v>0.004243077419</v>
      </c>
      <c r="H66" s="150">
        <v>2.7</v>
      </c>
      <c r="I66" s="150">
        <f t="shared" si="16"/>
        <v>0.1643845625</v>
      </c>
      <c r="J66" s="150">
        <v>19.5</v>
      </c>
      <c r="K66" s="150">
        <f t="shared" si="17"/>
        <v>0.4780899937</v>
      </c>
      <c r="L66" s="150">
        <v>38.93</v>
      </c>
      <c r="M66" s="150">
        <f t="shared" si="18"/>
        <v>0.8974512661</v>
      </c>
      <c r="N66" s="150">
        <v>124.60000000000001</v>
      </c>
      <c r="O66" s="150">
        <f t="shared" si="19"/>
        <v>0.5326459379</v>
      </c>
      <c r="P66" s="150">
        <v>16.849999999999998</v>
      </c>
      <c r="Q66" s="150">
        <f t="shared" si="20"/>
        <v>0.4107391843</v>
      </c>
      <c r="R66" s="150"/>
      <c r="S66" s="150">
        <f t="shared" si="21"/>
        <v>0</v>
      </c>
      <c r="T66" s="150"/>
      <c r="U66" s="150">
        <f t="shared" si="22"/>
        <v>0</v>
      </c>
      <c r="V66" s="150"/>
      <c r="W66" s="150">
        <f t="shared" si="23"/>
        <v>0</v>
      </c>
      <c r="X66" s="150">
        <v>0.02</v>
      </c>
      <c r="Y66" s="150">
        <f t="shared" si="24"/>
        <v>0.01995012469</v>
      </c>
      <c r="Z66" s="150">
        <f t="shared" si="25"/>
        <v>202.8</v>
      </c>
      <c r="AA66" s="150">
        <f t="shared" si="26"/>
        <v>0.4653693387</v>
      </c>
    </row>
    <row r="67" ht="12.75" customHeight="1">
      <c r="A67" s="44" t="s">
        <v>254</v>
      </c>
      <c r="B67" s="151"/>
      <c r="C67" s="151"/>
      <c r="D67" s="151"/>
      <c r="E67" s="151">
        <f t="shared" si="14"/>
        <v>0</v>
      </c>
      <c r="F67" s="151">
        <v>21.43</v>
      </c>
      <c r="G67" s="151">
        <f t="shared" si="15"/>
        <v>0.4546457455</v>
      </c>
      <c r="H67" s="151">
        <v>4.54</v>
      </c>
      <c r="I67" s="151">
        <f t="shared" si="16"/>
        <v>0.2764095976</v>
      </c>
      <c r="J67" s="151"/>
      <c r="K67" s="151">
        <f t="shared" si="17"/>
        <v>0</v>
      </c>
      <c r="L67" s="151">
        <v>166.01999999999998</v>
      </c>
      <c r="M67" s="151">
        <f t="shared" si="18"/>
        <v>3.827250429</v>
      </c>
      <c r="N67" s="151">
        <v>141.77000000000007</v>
      </c>
      <c r="O67" s="151">
        <f t="shared" si="19"/>
        <v>0.6060450612</v>
      </c>
      <c r="P67" s="151">
        <v>27.630000000000003</v>
      </c>
      <c r="Q67" s="151">
        <f t="shared" si="20"/>
        <v>0.6735147574</v>
      </c>
      <c r="R67" s="151">
        <v>0.0</v>
      </c>
      <c r="S67" s="151">
        <f t="shared" si="21"/>
        <v>0</v>
      </c>
      <c r="T67" s="151">
        <v>0.0</v>
      </c>
      <c r="U67" s="151">
        <f t="shared" si="22"/>
        <v>0</v>
      </c>
      <c r="V67" s="151">
        <v>0.0</v>
      </c>
      <c r="W67" s="151">
        <f t="shared" si="23"/>
        <v>0</v>
      </c>
      <c r="X67" s="151">
        <v>0.0</v>
      </c>
      <c r="Y67" s="151">
        <f t="shared" si="24"/>
        <v>0</v>
      </c>
      <c r="Z67" s="151">
        <f t="shared" si="25"/>
        <v>361.39</v>
      </c>
      <c r="AA67" s="151">
        <f t="shared" si="26"/>
        <v>0.8292890795</v>
      </c>
    </row>
    <row r="68" ht="12.75" customHeight="1">
      <c r="A68" s="153" t="s">
        <v>255</v>
      </c>
      <c r="B68" s="154"/>
      <c r="C68" s="154"/>
      <c r="D68" s="154">
        <v>4.2</v>
      </c>
      <c r="E68" s="154">
        <f t="shared" si="14"/>
        <v>2.319929297</v>
      </c>
      <c r="F68" s="154">
        <v>1308.95</v>
      </c>
      <c r="G68" s="154">
        <f t="shared" si="15"/>
        <v>27.76988094</v>
      </c>
      <c r="H68" s="154">
        <v>0.0</v>
      </c>
      <c r="I68" s="154">
        <f t="shared" si="16"/>
        <v>0</v>
      </c>
      <c r="J68" s="154"/>
      <c r="K68" s="154">
        <f t="shared" si="17"/>
        <v>0</v>
      </c>
      <c r="L68" s="154">
        <v>426.97</v>
      </c>
      <c r="M68" s="154">
        <f t="shared" si="18"/>
        <v>9.842917212</v>
      </c>
      <c r="N68" s="154">
        <v>656.5499999999998</v>
      </c>
      <c r="O68" s="154">
        <f t="shared" si="19"/>
        <v>2.806650807</v>
      </c>
      <c r="P68" s="154">
        <v>546.04</v>
      </c>
      <c r="Q68" s="154">
        <f t="shared" si="20"/>
        <v>13.31038719</v>
      </c>
      <c r="R68" s="154">
        <v>17.200000000000003</v>
      </c>
      <c r="S68" s="154">
        <f t="shared" si="21"/>
        <v>7.456862915</v>
      </c>
      <c r="T68" s="154">
        <v>13.7</v>
      </c>
      <c r="U68" s="154">
        <f t="shared" si="22"/>
        <v>2.042367954</v>
      </c>
      <c r="V68" s="154">
        <v>0.6</v>
      </c>
      <c r="W68" s="154">
        <f t="shared" si="23"/>
        <v>0.469043152</v>
      </c>
      <c r="X68" s="154">
        <v>2.0</v>
      </c>
      <c r="Y68" s="154">
        <f t="shared" si="24"/>
        <v>1.995012469</v>
      </c>
      <c r="Z68" s="154">
        <f t="shared" si="25"/>
        <v>2976.21</v>
      </c>
      <c r="AA68" s="154">
        <f t="shared" si="26"/>
        <v>6.829570412</v>
      </c>
    </row>
    <row r="69" ht="12.75" customHeight="1">
      <c r="A69" s="27" t="s">
        <v>140</v>
      </c>
      <c r="B69" s="155">
        <f t="shared" ref="B69:AA69" si="27">SUM(B29:B68)</f>
        <v>0</v>
      </c>
      <c r="C69" s="155">
        <f t="shared" si="27"/>
        <v>0</v>
      </c>
      <c r="D69" s="155">
        <f t="shared" si="27"/>
        <v>181.04</v>
      </c>
      <c r="E69" s="155">
        <f t="shared" si="27"/>
        <v>100</v>
      </c>
      <c r="F69" s="155">
        <f t="shared" si="27"/>
        <v>4713.56</v>
      </c>
      <c r="G69" s="155">
        <f t="shared" si="27"/>
        <v>100</v>
      </c>
      <c r="H69" s="155">
        <f t="shared" si="27"/>
        <v>1642.49</v>
      </c>
      <c r="I69" s="155">
        <f t="shared" si="27"/>
        <v>100</v>
      </c>
      <c r="J69" s="155">
        <f t="shared" si="27"/>
        <v>4078.73</v>
      </c>
      <c r="K69" s="155">
        <f t="shared" si="27"/>
        <v>100</v>
      </c>
      <c r="L69" s="155">
        <f t="shared" si="27"/>
        <v>4337.84</v>
      </c>
      <c r="M69" s="155">
        <f t="shared" si="27"/>
        <v>100</v>
      </c>
      <c r="N69" s="155">
        <f t="shared" si="27"/>
        <v>23392.65</v>
      </c>
      <c r="O69" s="155">
        <f t="shared" si="27"/>
        <v>100</v>
      </c>
      <c r="P69" s="155">
        <f t="shared" si="27"/>
        <v>4102.36</v>
      </c>
      <c r="Q69" s="155">
        <f t="shared" si="27"/>
        <v>100</v>
      </c>
      <c r="R69" s="155">
        <f t="shared" si="27"/>
        <v>230.66</v>
      </c>
      <c r="S69" s="155">
        <f t="shared" si="27"/>
        <v>100</v>
      </c>
      <c r="T69" s="155">
        <f t="shared" si="27"/>
        <v>670.79</v>
      </c>
      <c r="U69" s="155">
        <f t="shared" si="27"/>
        <v>100</v>
      </c>
      <c r="V69" s="155">
        <f t="shared" si="27"/>
        <v>127.92</v>
      </c>
      <c r="W69" s="155">
        <f t="shared" si="27"/>
        <v>100</v>
      </c>
      <c r="X69" s="155">
        <f t="shared" si="27"/>
        <v>100.25</v>
      </c>
      <c r="Y69" s="155">
        <f t="shared" si="27"/>
        <v>100</v>
      </c>
      <c r="Z69" s="155">
        <f t="shared" si="27"/>
        <v>43578.29</v>
      </c>
      <c r="AA69" s="155">
        <f t="shared" si="27"/>
        <v>100</v>
      </c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8:Q28"/>
    <mergeCell ref="R28:S28"/>
    <mergeCell ref="T28:U28"/>
    <mergeCell ref="V28:W28"/>
    <mergeCell ref="Z28:Z29"/>
    <mergeCell ref="AA28:AA29"/>
    <mergeCell ref="F8:G8"/>
    <mergeCell ref="H8:I8"/>
    <mergeCell ref="A27:A29"/>
    <mergeCell ref="B27:Y27"/>
    <mergeCell ref="B28:C28"/>
    <mergeCell ref="D28:E28"/>
    <mergeCell ref="F28:G28"/>
    <mergeCell ref="X28:Y28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7:AA27"/>
    <mergeCell ref="H28:I28"/>
    <mergeCell ref="J28:K28"/>
    <mergeCell ref="L28:M28"/>
    <mergeCell ref="N28:O28"/>
  </mergeCells>
  <printOptions/>
  <pageMargins bottom="0.75" footer="0.0" header="0.0" left="0.7" right="0.7" top="0.75"/>
  <pageSetup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5.88"/>
    <col customWidth="1" min="3" max="3" width="6.38"/>
    <col customWidth="1" min="4" max="4" width="5.88"/>
    <col customWidth="1" min="5" max="5" width="6.38"/>
    <col customWidth="1" min="6" max="6" width="7.75"/>
    <col customWidth="1" min="7" max="7" width="6.38"/>
    <col customWidth="1" min="8" max="8" width="5.88"/>
    <col customWidth="1" min="9" max="9" width="6.38"/>
    <col customWidth="1" min="10" max="10" width="9.13"/>
    <col customWidth="1" min="11" max="11" width="6.38"/>
    <col customWidth="1" min="12" max="12" width="5.88"/>
    <col customWidth="1" min="13" max="13" width="6.38"/>
    <col customWidth="1" min="14" max="14" width="8.0"/>
    <col customWidth="1" min="15" max="15" width="7.88"/>
    <col customWidth="1" min="16" max="16" width="7.63"/>
    <col customWidth="1" min="17" max="17" width="6.38"/>
    <col customWidth="1" min="18" max="18" width="5.88"/>
    <col customWidth="1" min="19" max="19" width="6.38"/>
    <col customWidth="1" min="20" max="20" width="8.38"/>
    <col customWidth="1" min="21" max="21" width="6.38"/>
    <col customWidth="1" min="22" max="22" width="5.88"/>
    <col customWidth="1" min="23" max="23" width="6.38"/>
    <col customWidth="1" min="24" max="24" width="5.88"/>
    <col customWidth="1" min="25" max="25" width="6.38"/>
    <col customWidth="1" min="26" max="26" width="8.75"/>
    <col customWidth="1" min="27" max="27" width="6.38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274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>
        <v>0.0</v>
      </c>
      <c r="C10" s="173">
        <v>0.0</v>
      </c>
      <c r="D10" s="16">
        <v>0.0</v>
      </c>
      <c r="E10" s="173">
        <f t="shared" ref="E10:E19" si="1">((D10/D$19*100))</f>
        <v>0</v>
      </c>
      <c r="F10" s="16">
        <v>13.02</v>
      </c>
      <c r="G10" s="173">
        <f t="shared" ref="G10:G19" si="2">((F10/F$19*100))</f>
        <v>0.326846608</v>
      </c>
      <c r="H10" s="152">
        <f>SUM(H30:H38)</f>
        <v>0</v>
      </c>
      <c r="I10" s="173">
        <f t="shared" ref="I10:I19" si="3">((H10/H$19*100))</f>
        <v>0</v>
      </c>
      <c r="J10" s="16">
        <v>151.2</v>
      </c>
      <c r="K10" s="173">
        <f t="shared" ref="K10:K19" si="4">((J10/J$19*100))</f>
        <v>3.744131223</v>
      </c>
      <c r="L10" s="16">
        <v>305.41</v>
      </c>
      <c r="M10" s="173">
        <f t="shared" ref="M10:M19" si="5">((L10/L$19*100))</f>
        <v>27.40627075</v>
      </c>
      <c r="N10" s="136">
        <v>295.2</v>
      </c>
      <c r="O10" s="173">
        <f t="shared" ref="O10:O19" si="6">((N10/N$19*100))</f>
        <v>4.202266833</v>
      </c>
      <c r="P10" s="152">
        <f>SUM(P30:P38)</f>
        <v>560.27</v>
      </c>
      <c r="Q10" s="173">
        <f t="shared" ref="Q10:Q19" si="7">((P10/P$19*100))</f>
        <v>11.0863986</v>
      </c>
      <c r="R10" s="152">
        <f>SUM(R30:R38)</f>
        <v>401.65</v>
      </c>
      <c r="S10" s="173">
        <f t="shared" ref="S10:S19" si="8">((R10/R$19*100))</f>
        <v>23.69336951</v>
      </c>
      <c r="T10" s="152">
        <f>SUM(T30:T38)</f>
        <v>4795.36</v>
      </c>
      <c r="U10" s="173">
        <f t="shared" ref="U10:U19" si="9">((T10/T$19*100))</f>
        <v>33.52266332</v>
      </c>
      <c r="V10" s="152">
        <f>SUM(V30:V38)</f>
        <v>0.03</v>
      </c>
      <c r="W10" s="173">
        <f t="shared" ref="W10:W19" si="10">((V10/V$19*100))</f>
        <v>0.003945810864</v>
      </c>
      <c r="X10" s="152">
        <f>SUM(X30:X38)</f>
        <v>0</v>
      </c>
      <c r="Y10" s="173">
        <f t="shared" ref="Y10:Y19" si="11">((X10/X$19*100))</f>
        <v>0</v>
      </c>
      <c r="Z10" s="136">
        <f t="shared" ref="Z10:Z18" si="12">SUM(B10+D10+F10+H10+J10+L10+N10+P10+T10+V10+X10+R10)</f>
        <v>6522.14</v>
      </c>
      <c r="AA10" s="173">
        <f t="shared" ref="AA10:AA19" si="13">((Z10/Z$19*100))</f>
        <v>16.29754755</v>
      </c>
    </row>
    <row r="11" ht="24.75" customHeight="1">
      <c r="A11" s="22" t="s">
        <v>262</v>
      </c>
      <c r="B11" s="22">
        <v>0.0</v>
      </c>
      <c r="C11" s="174">
        <v>0.0</v>
      </c>
      <c r="D11" s="22">
        <v>1.12</v>
      </c>
      <c r="E11" s="174">
        <f t="shared" si="1"/>
        <v>1.950539882</v>
      </c>
      <c r="F11" s="22">
        <v>21.9</v>
      </c>
      <c r="G11" s="174">
        <f t="shared" si="2"/>
        <v>0.5497650319</v>
      </c>
      <c r="H11" s="150">
        <f>SUM(H39:H46)</f>
        <v>359.3</v>
      </c>
      <c r="I11" s="174">
        <f t="shared" si="3"/>
        <v>32.66749707</v>
      </c>
      <c r="J11" s="22">
        <v>166.51</v>
      </c>
      <c r="K11" s="174">
        <f t="shared" si="4"/>
        <v>4.123249272</v>
      </c>
      <c r="L11" s="22">
        <v>240.67</v>
      </c>
      <c r="M11" s="174">
        <f t="shared" si="5"/>
        <v>21.59676233</v>
      </c>
      <c r="N11" s="139">
        <v>98.0</v>
      </c>
      <c r="O11" s="174">
        <f t="shared" si="6"/>
        <v>1.395061482</v>
      </c>
      <c r="P11" s="150">
        <f>SUM(P39:P46)</f>
        <v>1169.39</v>
      </c>
      <c r="Q11" s="174">
        <f t="shared" si="7"/>
        <v>23.13942145</v>
      </c>
      <c r="R11" s="150">
        <f>SUM(R39:R46)</f>
        <v>75</v>
      </c>
      <c r="S11" s="174">
        <f t="shared" si="8"/>
        <v>4.424256725</v>
      </c>
      <c r="T11" s="150">
        <f>SUM(T39:T46)</f>
        <v>230.3</v>
      </c>
      <c r="U11" s="174">
        <f t="shared" si="9"/>
        <v>1.609945732</v>
      </c>
      <c r="V11" s="150">
        <f>SUM(V39:V46)</f>
        <v>452.18</v>
      </c>
      <c r="W11" s="174">
        <f t="shared" si="10"/>
        <v>59.47389188</v>
      </c>
      <c r="X11" s="150">
        <f>SUM(X39:X46)</f>
        <v>7.01</v>
      </c>
      <c r="Y11" s="174">
        <f t="shared" si="11"/>
        <v>0.7904291545</v>
      </c>
      <c r="Z11" s="139">
        <f t="shared" si="12"/>
        <v>2821.38</v>
      </c>
      <c r="AA11" s="174">
        <f t="shared" si="13"/>
        <v>7.050074777</v>
      </c>
    </row>
    <row r="12" ht="24.75" customHeight="1">
      <c r="A12" s="22" t="s">
        <v>263</v>
      </c>
      <c r="B12" s="22">
        <v>0.0</v>
      </c>
      <c r="C12" s="174">
        <v>0.0</v>
      </c>
      <c r="D12" s="22">
        <v>17.0</v>
      </c>
      <c r="E12" s="174">
        <f t="shared" si="1"/>
        <v>29.60640892</v>
      </c>
      <c r="F12" s="22">
        <v>0.23</v>
      </c>
      <c r="G12" s="174">
        <f t="shared" si="2"/>
        <v>0.005773788007</v>
      </c>
      <c r="H12" s="150">
        <f>SUM(H47:H52)</f>
        <v>64.5</v>
      </c>
      <c r="I12" s="174">
        <f t="shared" si="3"/>
        <v>5.864329421</v>
      </c>
      <c r="J12" s="22">
        <v>762.3</v>
      </c>
      <c r="K12" s="174">
        <f t="shared" si="4"/>
        <v>18.87666158</v>
      </c>
      <c r="L12" s="22">
        <v>179.07</v>
      </c>
      <c r="M12" s="174">
        <f t="shared" si="5"/>
        <v>16.06902493</v>
      </c>
      <c r="N12" s="139">
        <v>389.91</v>
      </c>
      <c r="O12" s="174">
        <f t="shared" si="6"/>
        <v>5.550494108</v>
      </c>
      <c r="P12" s="150">
        <f>SUM(P47:P52)</f>
        <v>50.48</v>
      </c>
      <c r="Q12" s="174">
        <f t="shared" si="7"/>
        <v>0.9988780431</v>
      </c>
      <c r="R12" s="150">
        <f>SUM(R47:R52)</f>
        <v>8</v>
      </c>
      <c r="S12" s="174">
        <f t="shared" si="8"/>
        <v>0.4719207173</v>
      </c>
      <c r="T12" s="150">
        <f>SUM(T47:T52)</f>
        <v>65</v>
      </c>
      <c r="U12" s="174">
        <f t="shared" si="9"/>
        <v>0.4543919781</v>
      </c>
      <c r="V12" s="150">
        <f>SUM(V47:V52)</f>
        <v>0</v>
      </c>
      <c r="W12" s="174">
        <f t="shared" si="10"/>
        <v>0</v>
      </c>
      <c r="X12" s="150">
        <f>SUM(X47:X52)</f>
        <v>0.2</v>
      </c>
      <c r="Y12" s="174">
        <f t="shared" si="11"/>
        <v>0.02255147374</v>
      </c>
      <c r="Z12" s="139">
        <f t="shared" si="12"/>
        <v>1536.69</v>
      </c>
      <c r="AA12" s="174">
        <f t="shared" si="13"/>
        <v>3.839886654</v>
      </c>
    </row>
    <row r="13" ht="24.75" customHeight="1">
      <c r="A13" s="22" t="s">
        <v>264</v>
      </c>
      <c r="B13" s="22">
        <v>0.0</v>
      </c>
      <c r="C13" s="174">
        <v>0.0</v>
      </c>
      <c r="D13" s="22">
        <v>0.0</v>
      </c>
      <c r="E13" s="174">
        <f t="shared" si="1"/>
        <v>0</v>
      </c>
      <c r="F13" s="22">
        <v>92.95</v>
      </c>
      <c r="G13" s="174">
        <f t="shared" si="2"/>
        <v>2.333363457</v>
      </c>
      <c r="H13" s="150">
        <f>SUM(H53:H54)</f>
        <v>0</v>
      </c>
      <c r="I13" s="174">
        <f t="shared" si="3"/>
        <v>0</v>
      </c>
      <c r="J13" s="22">
        <v>67.55</v>
      </c>
      <c r="K13" s="174">
        <f t="shared" si="4"/>
        <v>1.672725292</v>
      </c>
      <c r="L13" s="22">
        <v>23.82</v>
      </c>
      <c r="M13" s="174">
        <f t="shared" si="5"/>
        <v>2.137511441</v>
      </c>
      <c r="N13" s="139">
        <v>9.11</v>
      </c>
      <c r="O13" s="174">
        <f t="shared" si="6"/>
        <v>0.1296837766</v>
      </c>
      <c r="P13" s="150">
        <f>SUM(P53:P54)</f>
        <v>4.94</v>
      </c>
      <c r="Q13" s="174">
        <f t="shared" si="7"/>
        <v>0.09775074352</v>
      </c>
      <c r="R13" s="150">
        <f>SUM(R53:R54)</f>
        <v>0.1</v>
      </c>
      <c r="S13" s="174">
        <f t="shared" si="8"/>
        <v>0.005899008966</v>
      </c>
      <c r="T13" s="150">
        <f>SUM(T53:T54)</f>
        <v>90.4</v>
      </c>
      <c r="U13" s="174">
        <f t="shared" si="9"/>
        <v>0.6319543818</v>
      </c>
      <c r="V13" s="150">
        <f>SUM(V53:V54)</f>
        <v>5.25</v>
      </c>
      <c r="W13" s="174">
        <f t="shared" si="10"/>
        <v>0.6905169012</v>
      </c>
      <c r="X13" s="150">
        <f>SUM(X53:X54)</f>
        <v>0.01</v>
      </c>
      <c r="Y13" s="174">
        <f t="shared" si="11"/>
        <v>0.001127573687</v>
      </c>
      <c r="Z13" s="139">
        <f t="shared" si="12"/>
        <v>294.13</v>
      </c>
      <c r="AA13" s="174">
        <f t="shared" si="13"/>
        <v>0.7349731316</v>
      </c>
    </row>
    <row r="14" ht="24.75" customHeight="1">
      <c r="A14" s="22" t="s">
        <v>265</v>
      </c>
      <c r="B14" s="22">
        <v>0.0</v>
      </c>
      <c r="C14" s="174">
        <v>0.0</v>
      </c>
      <c r="D14" s="22">
        <v>4.02</v>
      </c>
      <c r="E14" s="174">
        <f t="shared" si="1"/>
        <v>7.001044932</v>
      </c>
      <c r="F14" s="22">
        <v>2777.01</v>
      </c>
      <c r="G14" s="174">
        <f t="shared" si="2"/>
        <v>69.71246536</v>
      </c>
      <c r="H14" s="150">
        <f>SUM(H55:H57)</f>
        <v>330.31</v>
      </c>
      <c r="I14" s="174">
        <f t="shared" si="3"/>
        <v>30.03173102</v>
      </c>
      <c r="J14" s="22">
        <v>141.73</v>
      </c>
      <c r="K14" s="174">
        <f t="shared" si="4"/>
        <v>3.509627766</v>
      </c>
      <c r="L14" s="22">
        <v>193.58</v>
      </c>
      <c r="M14" s="174">
        <f t="shared" si="5"/>
        <v>17.37109424</v>
      </c>
      <c r="N14" s="139">
        <v>1959.44</v>
      </c>
      <c r="O14" s="174">
        <f t="shared" si="6"/>
        <v>27.89325787</v>
      </c>
      <c r="P14" s="150">
        <f>SUM(P55:P57)</f>
        <v>658.69</v>
      </c>
      <c r="Q14" s="174">
        <f t="shared" si="7"/>
        <v>13.03389418</v>
      </c>
      <c r="R14" s="150">
        <f>SUM(R55:R57)</f>
        <v>183.75</v>
      </c>
      <c r="S14" s="174">
        <f t="shared" si="8"/>
        <v>10.83942898</v>
      </c>
      <c r="T14" s="150">
        <f>SUM(T55:T57)</f>
        <v>508.41</v>
      </c>
      <c r="U14" s="174">
        <f t="shared" si="9"/>
        <v>3.55411424</v>
      </c>
      <c r="V14" s="150">
        <f>SUM(V55:V57)</f>
        <v>34.57</v>
      </c>
      <c r="W14" s="174">
        <f t="shared" si="10"/>
        <v>4.546889386</v>
      </c>
      <c r="X14" s="150">
        <f>SUM(X55:X57)</f>
        <v>4.02</v>
      </c>
      <c r="Y14" s="174">
        <f t="shared" si="11"/>
        <v>0.4532846222</v>
      </c>
      <c r="Z14" s="139">
        <f t="shared" si="12"/>
        <v>6795.53</v>
      </c>
      <c r="AA14" s="174">
        <f t="shared" si="13"/>
        <v>16.98069549</v>
      </c>
    </row>
    <row r="15" ht="24.75" customHeight="1">
      <c r="A15" s="22" t="s">
        <v>73</v>
      </c>
      <c r="B15" s="22">
        <v>0.0</v>
      </c>
      <c r="C15" s="174">
        <v>0.0</v>
      </c>
      <c r="D15" s="22">
        <v>0.5</v>
      </c>
      <c r="E15" s="174">
        <f t="shared" si="1"/>
        <v>0.8707767328</v>
      </c>
      <c r="F15" s="22">
        <v>31.19</v>
      </c>
      <c r="G15" s="174">
        <f t="shared" si="2"/>
        <v>0.7829758605</v>
      </c>
      <c r="H15" s="150">
        <f>SUM(H58:H60)</f>
        <v>19.03</v>
      </c>
      <c r="I15" s="174">
        <f t="shared" si="3"/>
        <v>1.730204479</v>
      </c>
      <c r="J15" s="22">
        <v>10.26</v>
      </c>
      <c r="K15" s="174">
        <f t="shared" si="4"/>
        <v>0.2540660473</v>
      </c>
      <c r="L15" s="22">
        <v>25.67</v>
      </c>
      <c r="M15" s="174">
        <f t="shared" si="5"/>
        <v>2.303523035</v>
      </c>
      <c r="N15" s="139">
        <v>7.23</v>
      </c>
      <c r="O15" s="174">
        <f t="shared" si="6"/>
        <v>0.1029213726</v>
      </c>
      <c r="P15" s="150">
        <f>SUM(P58:P60)</f>
        <v>30.23</v>
      </c>
      <c r="Q15" s="174">
        <f t="shared" si="7"/>
        <v>0.5981791451</v>
      </c>
      <c r="R15" s="150">
        <f>SUM(R58:R60)</f>
        <v>0</v>
      </c>
      <c r="S15" s="174">
        <f t="shared" si="8"/>
        <v>0</v>
      </c>
      <c r="T15" s="150">
        <f>SUM(T58:T60)</f>
        <v>0.52</v>
      </c>
      <c r="U15" s="174">
        <f t="shared" si="9"/>
        <v>0.003635135825</v>
      </c>
      <c r="V15" s="150">
        <f>SUM(V58:V60)</f>
        <v>1.71</v>
      </c>
      <c r="W15" s="174">
        <f t="shared" si="10"/>
        <v>0.2249112193</v>
      </c>
      <c r="X15" s="150">
        <f>SUM(X58:X60)</f>
        <v>0.5</v>
      </c>
      <c r="Y15" s="174">
        <f t="shared" si="11"/>
        <v>0.05637868435</v>
      </c>
      <c r="Z15" s="139">
        <f t="shared" si="12"/>
        <v>126.84</v>
      </c>
      <c r="AA15" s="174">
        <f t="shared" si="13"/>
        <v>0.316948261</v>
      </c>
    </row>
    <row r="16" ht="24.75" customHeight="1">
      <c r="A16" s="22" t="s">
        <v>266</v>
      </c>
      <c r="B16" s="22">
        <v>0.0</v>
      </c>
      <c r="C16" s="174">
        <v>0.0</v>
      </c>
      <c r="D16" s="22">
        <v>34.78</v>
      </c>
      <c r="E16" s="174">
        <f t="shared" si="1"/>
        <v>60.57122954</v>
      </c>
      <c r="F16" s="22">
        <v>962.23</v>
      </c>
      <c r="G16" s="174">
        <f t="shared" si="2"/>
        <v>24.15526971</v>
      </c>
      <c r="H16" s="150">
        <f>SUM(H61:H64)</f>
        <v>301.73</v>
      </c>
      <c r="I16" s="174">
        <f t="shared" si="3"/>
        <v>27.43324211</v>
      </c>
      <c r="J16" s="22">
        <v>2729.9</v>
      </c>
      <c r="K16" s="174">
        <f t="shared" si="4"/>
        <v>67.59989302</v>
      </c>
      <c r="L16" s="22">
        <v>40.14</v>
      </c>
      <c r="M16" s="174">
        <f t="shared" si="5"/>
        <v>3.602002907</v>
      </c>
      <c r="N16" s="139">
        <v>3717.98</v>
      </c>
      <c r="O16" s="174">
        <f t="shared" si="6"/>
        <v>52.9266397</v>
      </c>
      <c r="P16" s="150">
        <f>SUM(P61:P64)</f>
        <v>1836.55</v>
      </c>
      <c r="Q16" s="174">
        <f t="shared" si="7"/>
        <v>36.3409166</v>
      </c>
      <c r="R16" s="150">
        <f>SUM(R61:R64)</f>
        <v>32.7</v>
      </c>
      <c r="S16" s="174">
        <f t="shared" si="8"/>
        <v>1.928975932</v>
      </c>
      <c r="T16" s="150">
        <f>SUM(T61:T64)</f>
        <v>5576.59</v>
      </c>
      <c r="U16" s="174">
        <f t="shared" si="9"/>
        <v>38.98396556</v>
      </c>
      <c r="V16" s="150">
        <f>SUM(V61:V64)</f>
        <v>0</v>
      </c>
      <c r="W16" s="174">
        <f t="shared" si="10"/>
        <v>0</v>
      </c>
      <c r="X16" s="150">
        <f>SUM(X61:X64)</f>
        <v>0</v>
      </c>
      <c r="Y16" s="174">
        <f t="shared" si="11"/>
        <v>0</v>
      </c>
      <c r="Z16" s="139">
        <f t="shared" si="12"/>
        <v>15232.6</v>
      </c>
      <c r="AA16" s="174">
        <f t="shared" si="13"/>
        <v>38.06327721</v>
      </c>
    </row>
    <row r="17" ht="24.75" customHeight="1">
      <c r="A17" s="22" t="s">
        <v>267</v>
      </c>
      <c r="B17" s="22">
        <v>0.0</v>
      </c>
      <c r="C17" s="174">
        <v>0.0</v>
      </c>
      <c r="D17" s="22">
        <v>0.0</v>
      </c>
      <c r="E17" s="174">
        <f t="shared" si="1"/>
        <v>0</v>
      </c>
      <c r="F17" s="22">
        <v>3.67</v>
      </c>
      <c r="G17" s="174">
        <f t="shared" si="2"/>
        <v>0.09212957384</v>
      </c>
      <c r="H17" s="150">
        <f>SUM(H65:H67)</f>
        <v>25</v>
      </c>
      <c r="I17" s="174">
        <f t="shared" si="3"/>
        <v>2.2729959</v>
      </c>
      <c r="J17" s="22">
        <v>6.56</v>
      </c>
      <c r="K17" s="174">
        <f t="shared" si="4"/>
        <v>0.1624437885</v>
      </c>
      <c r="L17" s="22">
        <v>61.32</v>
      </c>
      <c r="M17" s="174">
        <f t="shared" si="5"/>
        <v>5.502611318</v>
      </c>
      <c r="N17" s="139">
        <v>240.0</v>
      </c>
      <c r="O17" s="174">
        <f t="shared" si="6"/>
        <v>3.4164771</v>
      </c>
      <c r="P17" s="150">
        <f>SUM(P65:P67)</f>
        <v>294.81</v>
      </c>
      <c r="Q17" s="174">
        <f t="shared" si="7"/>
        <v>5.833582327</v>
      </c>
      <c r="R17" s="150">
        <f>SUM(R65:R67)</f>
        <v>0</v>
      </c>
      <c r="S17" s="174">
        <f t="shared" si="8"/>
        <v>0</v>
      </c>
      <c r="T17" s="150">
        <f>SUM(T65:T67)</f>
        <v>0</v>
      </c>
      <c r="U17" s="174">
        <f t="shared" si="9"/>
        <v>0</v>
      </c>
      <c r="V17" s="150">
        <f>SUM(V65:V67)</f>
        <v>12.84</v>
      </c>
      <c r="W17" s="174">
        <f t="shared" si="10"/>
        <v>1.68880705</v>
      </c>
      <c r="X17" s="150">
        <f>SUM(X65:X67)</f>
        <v>0</v>
      </c>
      <c r="Y17" s="174">
        <f t="shared" si="11"/>
        <v>0</v>
      </c>
      <c r="Z17" s="139">
        <f t="shared" si="12"/>
        <v>644.2</v>
      </c>
      <c r="AA17" s="174">
        <f t="shared" si="13"/>
        <v>1.609729342</v>
      </c>
    </row>
    <row r="18" ht="24.75" customHeight="1">
      <c r="A18" s="44" t="s">
        <v>268</v>
      </c>
      <c r="B18" s="44">
        <v>0.0</v>
      </c>
      <c r="C18" s="175">
        <v>0.0</v>
      </c>
      <c r="D18" s="44">
        <v>0.0</v>
      </c>
      <c r="E18" s="175">
        <f t="shared" si="1"/>
        <v>0</v>
      </c>
      <c r="F18" s="44">
        <v>81.32</v>
      </c>
      <c r="G18" s="175">
        <f t="shared" si="2"/>
        <v>2.041410612</v>
      </c>
      <c r="H18" s="151">
        <f>SUM(H68)</f>
        <v>0</v>
      </c>
      <c r="I18" s="175">
        <f t="shared" si="3"/>
        <v>0</v>
      </c>
      <c r="J18" s="44">
        <v>2.31</v>
      </c>
      <c r="K18" s="175">
        <f t="shared" si="4"/>
        <v>0.05720200479</v>
      </c>
      <c r="L18" s="44">
        <v>44.7</v>
      </c>
      <c r="M18" s="175">
        <f t="shared" si="5"/>
        <v>4.011199052</v>
      </c>
      <c r="N18" s="142">
        <v>307.91</v>
      </c>
      <c r="O18" s="175">
        <f t="shared" si="6"/>
        <v>4.383197766</v>
      </c>
      <c r="P18" s="151">
        <f>SUM(P68)</f>
        <v>448.31</v>
      </c>
      <c r="Q18" s="175">
        <f t="shared" si="7"/>
        <v>8.870978912</v>
      </c>
      <c r="R18" s="151">
        <f>SUM(R68)</f>
        <v>994</v>
      </c>
      <c r="S18" s="175">
        <f t="shared" si="8"/>
        <v>58.63614913</v>
      </c>
      <c r="T18" s="151">
        <f>SUM(T68)</f>
        <v>3038.25</v>
      </c>
      <c r="U18" s="175">
        <f t="shared" si="9"/>
        <v>21.23932965</v>
      </c>
      <c r="V18" s="151">
        <f>SUM(V68)</f>
        <v>253.72</v>
      </c>
      <c r="W18" s="175">
        <f t="shared" si="10"/>
        <v>33.37103775</v>
      </c>
      <c r="X18" s="151">
        <f>SUM(X68)</f>
        <v>875.12</v>
      </c>
      <c r="Y18" s="175">
        <f t="shared" si="11"/>
        <v>98.67622849</v>
      </c>
      <c r="Z18" s="142">
        <f t="shared" si="12"/>
        <v>6045.64</v>
      </c>
      <c r="AA18" s="175">
        <f t="shared" si="13"/>
        <v>15.10686759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7">
        <f>SUM(D10:D18)</f>
        <v>57.42</v>
      </c>
      <c r="E19" s="178">
        <f t="shared" si="1"/>
        <v>100</v>
      </c>
      <c r="F19" s="177">
        <f>SUM(F10:F18)</f>
        <v>3983.52</v>
      </c>
      <c r="G19" s="178">
        <f t="shared" si="2"/>
        <v>100</v>
      </c>
      <c r="H19" s="179">
        <f>SUM(H10:H18)</f>
        <v>1099.87</v>
      </c>
      <c r="I19" s="178">
        <f t="shared" si="3"/>
        <v>100</v>
      </c>
      <c r="J19" s="177">
        <f>SUM(J10:J18)</f>
        <v>4038.32</v>
      </c>
      <c r="K19" s="178">
        <f t="shared" si="4"/>
        <v>100</v>
      </c>
      <c r="L19" s="177">
        <f>SUM(L10:L18)</f>
        <v>1114.38</v>
      </c>
      <c r="M19" s="178">
        <f t="shared" si="5"/>
        <v>100</v>
      </c>
      <c r="N19" s="155">
        <f>SUM(N10:N18)</f>
        <v>7024.78</v>
      </c>
      <c r="O19" s="178">
        <f t="shared" si="6"/>
        <v>100</v>
      </c>
      <c r="P19" s="155">
        <f>SUM(P10:P18)</f>
        <v>5053.67</v>
      </c>
      <c r="Q19" s="178">
        <f t="shared" si="7"/>
        <v>100</v>
      </c>
      <c r="R19" s="155">
        <f>SUM(R10:R18)</f>
        <v>1695.2</v>
      </c>
      <c r="S19" s="178">
        <f t="shared" si="8"/>
        <v>100</v>
      </c>
      <c r="T19" s="179">
        <f>SUM(T10:T18)</f>
        <v>14304.83</v>
      </c>
      <c r="U19" s="178">
        <f t="shared" si="9"/>
        <v>100</v>
      </c>
      <c r="V19" s="179">
        <f>SUM(V10:V18)</f>
        <v>760.3</v>
      </c>
      <c r="W19" s="178">
        <f t="shared" si="10"/>
        <v>100</v>
      </c>
      <c r="X19" s="179">
        <f>SUM(X10:X18)</f>
        <v>886.86</v>
      </c>
      <c r="Y19" s="178">
        <f t="shared" si="11"/>
        <v>100</v>
      </c>
      <c r="Z19" s="155">
        <f>SUM(Z10:Z18)</f>
        <v>40019.15</v>
      </c>
      <c r="AA19" s="180">
        <f t="shared" si="13"/>
        <v>100</v>
      </c>
    </row>
    <row r="20" ht="12.75" customHeight="1"/>
    <row r="21" ht="12.75" customHeight="1"/>
    <row r="22" ht="12.75" customHeight="1">
      <c r="A22" s="1" t="s">
        <v>0</v>
      </c>
    </row>
    <row r="23" ht="12.75" customHeight="1">
      <c r="A23" s="1" t="s">
        <v>2</v>
      </c>
    </row>
    <row r="24" ht="12.75" customHeight="1">
      <c r="A24" s="1" t="s">
        <v>190</v>
      </c>
    </row>
    <row r="25" ht="12.75" customHeight="1"/>
    <row r="26" ht="12.75" customHeight="1"/>
    <row r="27" ht="12.75" customHeight="1">
      <c r="A27" s="181" t="s">
        <v>216</v>
      </c>
      <c r="B27" s="166" t="s">
        <v>260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66" t="s">
        <v>15</v>
      </c>
      <c r="AA27" s="159"/>
    </row>
    <row r="28" ht="12.75" customHeight="1">
      <c r="A28" s="182"/>
      <c r="B28" s="168" t="s">
        <v>154</v>
      </c>
      <c r="C28" s="71"/>
      <c r="D28" s="168" t="s">
        <v>155</v>
      </c>
      <c r="E28" s="71"/>
      <c r="F28" s="168" t="s">
        <v>156</v>
      </c>
      <c r="G28" s="71"/>
      <c r="H28" s="168" t="s">
        <v>157</v>
      </c>
      <c r="I28" s="71"/>
      <c r="J28" s="168" t="s">
        <v>158</v>
      </c>
      <c r="K28" s="71"/>
      <c r="L28" s="168" t="s">
        <v>159</v>
      </c>
      <c r="M28" s="71"/>
      <c r="N28" s="169" t="s">
        <v>161</v>
      </c>
      <c r="O28" s="71"/>
      <c r="P28" s="168" t="s">
        <v>162</v>
      </c>
      <c r="Q28" s="71"/>
      <c r="R28" s="168" t="s">
        <v>163</v>
      </c>
      <c r="S28" s="71"/>
      <c r="T28" s="168" t="s">
        <v>164</v>
      </c>
      <c r="U28" s="71"/>
      <c r="V28" s="168" t="s">
        <v>165</v>
      </c>
      <c r="W28" s="71"/>
      <c r="X28" s="168" t="s">
        <v>166</v>
      </c>
      <c r="Y28" s="71"/>
      <c r="Z28" s="96" t="s">
        <v>261</v>
      </c>
      <c r="AA28" s="170" t="s">
        <v>9</v>
      </c>
    </row>
    <row r="29" ht="12.75" customHeight="1">
      <c r="A29" s="120"/>
      <c r="B29" s="171" t="s">
        <v>261</v>
      </c>
      <c r="C29" s="171" t="s">
        <v>9</v>
      </c>
      <c r="D29" s="171" t="s">
        <v>261</v>
      </c>
      <c r="E29" s="171" t="s">
        <v>9</v>
      </c>
      <c r="F29" s="171" t="s">
        <v>261</v>
      </c>
      <c r="G29" s="171" t="s">
        <v>9</v>
      </c>
      <c r="H29" s="171" t="s">
        <v>261</v>
      </c>
      <c r="I29" s="171" t="s">
        <v>9</v>
      </c>
      <c r="J29" s="171" t="s">
        <v>261</v>
      </c>
      <c r="K29" s="171" t="s">
        <v>9</v>
      </c>
      <c r="L29" s="171" t="s">
        <v>261</v>
      </c>
      <c r="M29" s="171" t="s">
        <v>9</v>
      </c>
      <c r="N29" s="172" t="s">
        <v>261</v>
      </c>
      <c r="O29" s="171" t="s">
        <v>9</v>
      </c>
      <c r="P29" s="171" t="s">
        <v>261</v>
      </c>
      <c r="Q29" s="171" t="s">
        <v>9</v>
      </c>
      <c r="R29" s="171" t="s">
        <v>261</v>
      </c>
      <c r="S29" s="171" t="s">
        <v>9</v>
      </c>
      <c r="T29" s="171" t="s">
        <v>261</v>
      </c>
      <c r="U29" s="171" t="s">
        <v>9</v>
      </c>
      <c r="V29" s="171" t="s">
        <v>261</v>
      </c>
      <c r="W29" s="171" t="s">
        <v>9</v>
      </c>
      <c r="X29" s="171" t="s">
        <v>261</v>
      </c>
      <c r="Y29" s="171" t="s">
        <v>9</v>
      </c>
      <c r="Z29" s="14"/>
      <c r="AA29" s="15"/>
    </row>
    <row r="30" ht="12.75" customHeight="1">
      <c r="A30" s="16" t="s">
        <v>217</v>
      </c>
      <c r="B30" s="150"/>
      <c r="C30" s="150"/>
      <c r="D30" s="150"/>
      <c r="E30" s="150">
        <f t="shared" ref="E30:E68" si="14">((D30/D$69*100))</f>
        <v>0</v>
      </c>
      <c r="F30" s="150"/>
      <c r="G30" s="150">
        <f t="shared" ref="G30:G68" si="15">((F30/F$69*100))</f>
        <v>0</v>
      </c>
      <c r="H30" s="150"/>
      <c r="I30" s="150">
        <f t="shared" ref="I30:I68" si="16">((H30/H$69*100))</f>
        <v>0</v>
      </c>
      <c r="J30" s="150">
        <v>21.0</v>
      </c>
      <c r="K30" s="150">
        <f t="shared" ref="K30:K68" si="17">((J30/J$69*100))</f>
        <v>0.5200182254</v>
      </c>
      <c r="L30" s="150">
        <v>10.8</v>
      </c>
      <c r="M30" s="150">
        <f t="shared" ref="M30:M68" si="18">((L30/L$69*100))</f>
        <v>0.9691487643</v>
      </c>
      <c r="N30" s="150">
        <v>4.57</v>
      </c>
      <c r="O30" s="150">
        <f t="shared" ref="O30:O68" si="19">((N30/N$69*100))</f>
        <v>0.06505541811</v>
      </c>
      <c r="P30" s="150">
        <v>44.46</v>
      </c>
      <c r="Q30" s="150">
        <f t="shared" ref="Q30:Q68" si="20">((P30/P$69*100))</f>
        <v>0.8797566917</v>
      </c>
      <c r="R30" s="150">
        <v>82.30000000000001</v>
      </c>
      <c r="S30" s="150">
        <f t="shared" ref="S30:S68" si="21">((R30/R$69*100))</f>
        <v>4.854884379</v>
      </c>
      <c r="T30" s="150"/>
      <c r="U30" s="150">
        <f t="shared" ref="U30:U68" si="22">((T30/T$69*100))</f>
        <v>0</v>
      </c>
      <c r="V30" s="150"/>
      <c r="W30" s="150">
        <f t="shared" ref="W30:W68" si="23">((V30/V$69*100))</f>
        <v>0</v>
      </c>
      <c r="X30" s="150"/>
      <c r="Y30" s="150">
        <f t="shared" ref="Y30:Y68" si="24">((X30/X$69*100))</f>
        <v>0</v>
      </c>
      <c r="Z30" s="150">
        <f t="shared" ref="Z30:Z68" si="25">B30+D30+F30+H30+J30+L30+N30+P30+R30+T30+V30+X30</f>
        <v>163.13</v>
      </c>
      <c r="AA30" s="150">
        <f t="shared" ref="AA30:AA68" si="26">((Z30/Z$69*100))</f>
        <v>0.4076298472</v>
      </c>
    </row>
    <row r="31" ht="12.75" customHeight="1">
      <c r="A31" s="22" t="s">
        <v>218</v>
      </c>
      <c r="B31" s="150"/>
      <c r="C31" s="150"/>
      <c r="D31" s="150"/>
      <c r="E31" s="150">
        <f t="shared" si="14"/>
        <v>0</v>
      </c>
      <c r="F31" s="150">
        <v>11.02</v>
      </c>
      <c r="G31" s="150">
        <f t="shared" si="15"/>
        <v>0.2766397558</v>
      </c>
      <c r="H31" s="150"/>
      <c r="I31" s="150">
        <f t="shared" si="16"/>
        <v>0</v>
      </c>
      <c r="J31" s="150">
        <v>0.55</v>
      </c>
      <c r="K31" s="150">
        <f t="shared" si="17"/>
        <v>0.01361952495</v>
      </c>
      <c r="L31" s="150">
        <v>11.6</v>
      </c>
      <c r="M31" s="150">
        <f t="shared" si="18"/>
        <v>1.040937562</v>
      </c>
      <c r="N31" s="150">
        <v>91.42000000000002</v>
      </c>
      <c r="O31" s="150">
        <f t="shared" si="19"/>
        <v>1.301393069</v>
      </c>
      <c r="P31" s="150">
        <v>274.52</v>
      </c>
      <c r="Q31" s="150">
        <f t="shared" si="20"/>
        <v>5.432091925</v>
      </c>
      <c r="R31" s="150">
        <v>293.25</v>
      </c>
      <c r="S31" s="150">
        <f t="shared" si="21"/>
        <v>17.29884379</v>
      </c>
      <c r="T31" s="150">
        <v>4317.210000000001</v>
      </c>
      <c r="U31" s="150">
        <f t="shared" si="22"/>
        <v>30.18008603</v>
      </c>
      <c r="V31" s="150"/>
      <c r="W31" s="150">
        <f t="shared" si="23"/>
        <v>0</v>
      </c>
      <c r="X31" s="150"/>
      <c r="Y31" s="150">
        <f t="shared" si="24"/>
        <v>0</v>
      </c>
      <c r="Z31" s="150">
        <f t="shared" si="25"/>
        <v>4999.57</v>
      </c>
      <c r="AA31" s="150">
        <f t="shared" si="26"/>
        <v>12.492944</v>
      </c>
    </row>
    <row r="32" ht="12.75" customHeight="1">
      <c r="A32" s="22" t="s">
        <v>219</v>
      </c>
      <c r="B32" s="150"/>
      <c r="C32" s="150"/>
      <c r="D32" s="150"/>
      <c r="E32" s="150">
        <f t="shared" si="14"/>
        <v>0</v>
      </c>
      <c r="F32" s="150">
        <v>0.5</v>
      </c>
      <c r="G32" s="150">
        <f t="shared" si="15"/>
        <v>0.01255171306</v>
      </c>
      <c r="H32" s="150"/>
      <c r="I32" s="150">
        <f t="shared" si="16"/>
        <v>0</v>
      </c>
      <c r="J32" s="150"/>
      <c r="K32" s="150">
        <f t="shared" si="17"/>
        <v>0</v>
      </c>
      <c r="L32" s="150">
        <v>76.21</v>
      </c>
      <c r="M32" s="150">
        <f t="shared" si="18"/>
        <v>6.838780308</v>
      </c>
      <c r="N32" s="150">
        <v>0.65</v>
      </c>
      <c r="O32" s="150">
        <f t="shared" si="19"/>
        <v>0.009252958812</v>
      </c>
      <c r="P32" s="150">
        <v>10.059999999999997</v>
      </c>
      <c r="Q32" s="150">
        <f t="shared" si="20"/>
        <v>0.199063255</v>
      </c>
      <c r="R32" s="150"/>
      <c r="S32" s="150">
        <f t="shared" si="21"/>
        <v>0</v>
      </c>
      <c r="T32" s="150">
        <v>3.5</v>
      </c>
      <c r="U32" s="150">
        <f t="shared" si="22"/>
        <v>0.02446726036</v>
      </c>
      <c r="V32" s="150"/>
      <c r="W32" s="150">
        <f t="shared" si="23"/>
        <v>0</v>
      </c>
      <c r="X32" s="150"/>
      <c r="Y32" s="150">
        <f t="shared" si="24"/>
        <v>0</v>
      </c>
      <c r="Z32" s="150">
        <f t="shared" si="25"/>
        <v>90.92</v>
      </c>
      <c r="AA32" s="150">
        <f t="shared" si="26"/>
        <v>0.2271912322</v>
      </c>
    </row>
    <row r="33" ht="12.75" customHeight="1">
      <c r="A33" s="22" t="s">
        <v>220</v>
      </c>
      <c r="B33" s="150"/>
      <c r="C33" s="150"/>
      <c r="D33" s="150"/>
      <c r="E33" s="150">
        <f t="shared" si="14"/>
        <v>0</v>
      </c>
      <c r="F33" s="150"/>
      <c r="G33" s="150">
        <f t="shared" si="15"/>
        <v>0</v>
      </c>
      <c r="H33" s="150"/>
      <c r="I33" s="150">
        <f t="shared" si="16"/>
        <v>0</v>
      </c>
      <c r="J33" s="150">
        <v>129.6</v>
      </c>
      <c r="K33" s="150">
        <f t="shared" si="17"/>
        <v>3.209255334</v>
      </c>
      <c r="L33" s="150">
        <v>1.81</v>
      </c>
      <c r="M33" s="150">
        <f t="shared" si="18"/>
        <v>0.162422154</v>
      </c>
      <c r="N33" s="150">
        <v>2.1599999999999997</v>
      </c>
      <c r="O33" s="150">
        <f t="shared" si="19"/>
        <v>0.0307482939</v>
      </c>
      <c r="P33" s="150">
        <v>168.76000000000002</v>
      </c>
      <c r="Q33" s="150">
        <f t="shared" si="20"/>
        <v>3.33935536</v>
      </c>
      <c r="R33" s="150"/>
      <c r="S33" s="150">
        <f t="shared" si="21"/>
        <v>0</v>
      </c>
      <c r="T33" s="150"/>
      <c r="U33" s="150">
        <f t="shared" si="22"/>
        <v>0</v>
      </c>
      <c r="V33" s="150"/>
      <c r="W33" s="150">
        <f t="shared" si="23"/>
        <v>0</v>
      </c>
      <c r="X33" s="150"/>
      <c r="Y33" s="150">
        <f t="shared" si="24"/>
        <v>0</v>
      </c>
      <c r="Z33" s="150">
        <f t="shared" si="25"/>
        <v>302.33</v>
      </c>
      <c r="AA33" s="150">
        <f t="shared" si="26"/>
        <v>0.7554633219</v>
      </c>
    </row>
    <row r="34" ht="12.75" customHeight="1">
      <c r="A34" s="22" t="s">
        <v>221</v>
      </c>
      <c r="B34" s="150"/>
      <c r="C34" s="150"/>
      <c r="D34" s="150"/>
      <c r="E34" s="150">
        <f t="shared" si="14"/>
        <v>0</v>
      </c>
      <c r="F34" s="150"/>
      <c r="G34" s="150">
        <f t="shared" si="15"/>
        <v>0</v>
      </c>
      <c r="H34" s="150"/>
      <c r="I34" s="150">
        <f t="shared" si="16"/>
        <v>0</v>
      </c>
      <c r="J34" s="150">
        <v>0.05</v>
      </c>
      <c r="K34" s="150">
        <f t="shared" si="17"/>
        <v>0.001238138632</v>
      </c>
      <c r="L34" s="150">
        <v>46.51</v>
      </c>
      <c r="M34" s="150">
        <f t="shared" si="18"/>
        <v>4.173621206</v>
      </c>
      <c r="N34" s="150">
        <v>17.26</v>
      </c>
      <c r="O34" s="150">
        <f t="shared" si="19"/>
        <v>0.2457016447</v>
      </c>
      <c r="P34" s="150">
        <v>27.8</v>
      </c>
      <c r="Q34" s="150">
        <f t="shared" si="20"/>
        <v>0.5500952773</v>
      </c>
      <c r="R34" s="150"/>
      <c r="S34" s="150">
        <f t="shared" si="21"/>
        <v>0</v>
      </c>
      <c r="T34" s="150"/>
      <c r="U34" s="150">
        <f t="shared" si="22"/>
        <v>0</v>
      </c>
      <c r="V34" s="150"/>
      <c r="W34" s="150">
        <f t="shared" si="23"/>
        <v>0</v>
      </c>
      <c r="X34" s="150"/>
      <c r="Y34" s="150">
        <f t="shared" si="24"/>
        <v>0</v>
      </c>
      <c r="Z34" s="150">
        <f t="shared" si="25"/>
        <v>91.62</v>
      </c>
      <c r="AA34" s="150">
        <f t="shared" si="26"/>
        <v>0.2289403948</v>
      </c>
    </row>
    <row r="35" ht="12.75" customHeight="1">
      <c r="A35" s="22" t="s">
        <v>222</v>
      </c>
      <c r="B35" s="150"/>
      <c r="C35" s="150"/>
      <c r="D35" s="150"/>
      <c r="E35" s="150">
        <f t="shared" si="14"/>
        <v>0</v>
      </c>
      <c r="F35" s="150">
        <v>1.5</v>
      </c>
      <c r="G35" s="150">
        <f t="shared" si="15"/>
        <v>0.03765513917</v>
      </c>
      <c r="H35" s="150"/>
      <c r="I35" s="150">
        <f t="shared" si="16"/>
        <v>0</v>
      </c>
      <c r="J35" s="150"/>
      <c r="K35" s="150">
        <f t="shared" si="17"/>
        <v>0</v>
      </c>
      <c r="L35" s="150">
        <v>126.30999999999999</v>
      </c>
      <c r="M35" s="150">
        <f t="shared" si="18"/>
        <v>11.33455374</v>
      </c>
      <c r="N35" s="150">
        <v>4.71</v>
      </c>
      <c r="O35" s="150">
        <f t="shared" si="19"/>
        <v>0.06704836308</v>
      </c>
      <c r="P35" s="150">
        <v>7.1000000000000005</v>
      </c>
      <c r="Q35" s="150">
        <f t="shared" si="20"/>
        <v>0.1404919593</v>
      </c>
      <c r="R35" s="150"/>
      <c r="S35" s="150">
        <f t="shared" si="21"/>
        <v>0</v>
      </c>
      <c r="T35" s="150"/>
      <c r="U35" s="150">
        <f t="shared" si="22"/>
        <v>0</v>
      </c>
      <c r="V35" s="150"/>
      <c r="W35" s="150">
        <f t="shared" si="23"/>
        <v>0</v>
      </c>
      <c r="X35" s="150"/>
      <c r="Y35" s="150">
        <f t="shared" si="24"/>
        <v>0</v>
      </c>
      <c r="Z35" s="150">
        <f t="shared" si="25"/>
        <v>139.62</v>
      </c>
      <c r="AA35" s="150">
        <f t="shared" si="26"/>
        <v>0.3488829723</v>
      </c>
    </row>
    <row r="36" ht="12.75" customHeight="1">
      <c r="A36" s="22" t="s">
        <v>223</v>
      </c>
      <c r="B36" s="150"/>
      <c r="C36" s="150"/>
      <c r="D36" s="150"/>
      <c r="E36" s="150">
        <f t="shared" si="14"/>
        <v>0</v>
      </c>
      <c r="F36" s="150"/>
      <c r="G36" s="150">
        <f t="shared" si="15"/>
        <v>0</v>
      </c>
      <c r="H36" s="150"/>
      <c r="I36" s="150">
        <f t="shared" si="16"/>
        <v>0</v>
      </c>
      <c r="J36" s="150"/>
      <c r="K36" s="150">
        <f t="shared" si="17"/>
        <v>0</v>
      </c>
      <c r="L36" s="150">
        <v>13.11</v>
      </c>
      <c r="M36" s="150">
        <f t="shared" si="18"/>
        <v>1.176438917</v>
      </c>
      <c r="N36" s="150">
        <v>0.5</v>
      </c>
      <c r="O36" s="150">
        <f t="shared" si="19"/>
        <v>0.007117660624</v>
      </c>
      <c r="P36" s="150"/>
      <c r="Q36" s="150">
        <f t="shared" si="20"/>
        <v>0</v>
      </c>
      <c r="R36" s="150"/>
      <c r="S36" s="150">
        <f t="shared" si="21"/>
        <v>0</v>
      </c>
      <c r="T36" s="150"/>
      <c r="U36" s="150">
        <f t="shared" si="22"/>
        <v>0</v>
      </c>
      <c r="V36" s="150"/>
      <c r="W36" s="150">
        <f t="shared" si="23"/>
        <v>0</v>
      </c>
      <c r="X36" s="150"/>
      <c r="Y36" s="150">
        <f t="shared" si="24"/>
        <v>0</v>
      </c>
      <c r="Z36" s="150">
        <f t="shared" si="25"/>
        <v>13.61</v>
      </c>
      <c r="AA36" s="150">
        <f t="shared" si="26"/>
        <v>0.03400871833</v>
      </c>
    </row>
    <row r="37" ht="12.75" customHeight="1">
      <c r="A37" s="22" t="s">
        <v>224</v>
      </c>
      <c r="B37" s="150"/>
      <c r="C37" s="150"/>
      <c r="D37" s="150"/>
      <c r="E37" s="150">
        <f t="shared" si="14"/>
        <v>0</v>
      </c>
      <c r="F37" s="150"/>
      <c r="G37" s="150">
        <f t="shared" si="15"/>
        <v>0</v>
      </c>
      <c r="H37" s="150"/>
      <c r="I37" s="150">
        <f t="shared" si="16"/>
        <v>0</v>
      </c>
      <c r="J37" s="150"/>
      <c r="K37" s="150">
        <f t="shared" si="17"/>
        <v>0</v>
      </c>
      <c r="L37" s="150">
        <v>16.0</v>
      </c>
      <c r="M37" s="150">
        <f t="shared" si="18"/>
        <v>1.435775947</v>
      </c>
      <c r="N37" s="150">
        <v>165.4</v>
      </c>
      <c r="O37" s="150">
        <f t="shared" si="19"/>
        <v>2.354522135</v>
      </c>
      <c r="P37" s="150">
        <v>25.55</v>
      </c>
      <c r="Q37" s="150">
        <f t="shared" si="20"/>
        <v>0.5055731775</v>
      </c>
      <c r="R37" s="150">
        <v>13.0</v>
      </c>
      <c r="S37" s="150">
        <f t="shared" si="21"/>
        <v>0.7668711656</v>
      </c>
      <c r="T37" s="150">
        <v>354.05000000000007</v>
      </c>
      <c r="U37" s="150">
        <f t="shared" si="22"/>
        <v>2.475038151</v>
      </c>
      <c r="V37" s="150">
        <v>0.03</v>
      </c>
      <c r="W37" s="150">
        <f t="shared" si="23"/>
        <v>0.003945810864</v>
      </c>
      <c r="X37" s="150"/>
      <c r="Y37" s="150">
        <f t="shared" si="24"/>
        <v>0</v>
      </c>
      <c r="Z37" s="150">
        <f t="shared" si="25"/>
        <v>574.03</v>
      </c>
      <c r="AA37" s="150">
        <f t="shared" si="26"/>
        <v>1.434388287</v>
      </c>
    </row>
    <row r="38" ht="12.75" customHeight="1">
      <c r="A38" s="44" t="s">
        <v>225</v>
      </c>
      <c r="B38" s="151"/>
      <c r="C38" s="151"/>
      <c r="D38" s="151"/>
      <c r="E38" s="151">
        <f t="shared" si="14"/>
        <v>0</v>
      </c>
      <c r="F38" s="151"/>
      <c r="G38" s="151">
        <f t="shared" si="15"/>
        <v>0</v>
      </c>
      <c r="H38" s="151"/>
      <c r="I38" s="151">
        <f t="shared" si="16"/>
        <v>0</v>
      </c>
      <c r="J38" s="151"/>
      <c r="K38" s="151">
        <f t="shared" si="17"/>
        <v>0</v>
      </c>
      <c r="L38" s="151">
        <v>3.059999999999999</v>
      </c>
      <c r="M38" s="151">
        <f t="shared" si="18"/>
        <v>0.2745921499</v>
      </c>
      <c r="N38" s="151">
        <v>8.53</v>
      </c>
      <c r="O38" s="151">
        <f t="shared" si="19"/>
        <v>0.1214272902</v>
      </c>
      <c r="P38" s="151">
        <v>2.02</v>
      </c>
      <c r="Q38" s="151">
        <f t="shared" si="20"/>
        <v>0.0399709518</v>
      </c>
      <c r="R38" s="151">
        <v>13.1</v>
      </c>
      <c r="S38" s="151">
        <f t="shared" si="21"/>
        <v>0.7727701746</v>
      </c>
      <c r="T38" s="151">
        <v>120.59999999999998</v>
      </c>
      <c r="U38" s="151">
        <f t="shared" si="22"/>
        <v>0.8430718855</v>
      </c>
      <c r="V38" s="151"/>
      <c r="W38" s="151">
        <f t="shared" si="23"/>
        <v>0</v>
      </c>
      <c r="X38" s="151"/>
      <c r="Y38" s="151">
        <f t="shared" si="24"/>
        <v>0</v>
      </c>
      <c r="Z38" s="151">
        <f t="shared" si="25"/>
        <v>147.31</v>
      </c>
      <c r="AA38" s="151">
        <f t="shared" si="26"/>
        <v>0.3680987727</v>
      </c>
    </row>
    <row r="39" ht="12.75" customHeight="1">
      <c r="A39" s="16" t="s">
        <v>226</v>
      </c>
      <c r="B39" s="152"/>
      <c r="C39" s="152"/>
      <c r="D39" s="152"/>
      <c r="E39" s="152">
        <f t="shared" si="14"/>
        <v>0</v>
      </c>
      <c r="F39" s="152">
        <v>12.0</v>
      </c>
      <c r="G39" s="152">
        <f t="shared" si="15"/>
        <v>0.3012411134</v>
      </c>
      <c r="H39" s="152">
        <v>5.0</v>
      </c>
      <c r="I39" s="152">
        <f t="shared" si="16"/>
        <v>0.4545991799</v>
      </c>
      <c r="J39" s="152">
        <v>0.5</v>
      </c>
      <c r="K39" s="152">
        <f t="shared" si="17"/>
        <v>0.01238138632</v>
      </c>
      <c r="L39" s="152">
        <v>0.11</v>
      </c>
      <c r="M39" s="152">
        <f t="shared" si="18"/>
        <v>0.009870959637</v>
      </c>
      <c r="N39" s="152">
        <v>11.56</v>
      </c>
      <c r="O39" s="152">
        <f t="shared" si="19"/>
        <v>0.1645603136</v>
      </c>
      <c r="P39" s="152">
        <v>22.080000000000002</v>
      </c>
      <c r="Q39" s="152">
        <f t="shared" si="20"/>
        <v>0.4369102059</v>
      </c>
      <c r="R39" s="152">
        <v>75.0</v>
      </c>
      <c r="S39" s="152">
        <f t="shared" si="21"/>
        <v>4.424256725</v>
      </c>
      <c r="T39" s="152">
        <v>224.5</v>
      </c>
      <c r="U39" s="152">
        <f t="shared" si="22"/>
        <v>1.569399986</v>
      </c>
      <c r="V39" s="152">
        <v>114.32000000000001</v>
      </c>
      <c r="W39" s="152">
        <f t="shared" si="23"/>
        <v>15.03616993</v>
      </c>
      <c r="X39" s="152">
        <v>0.0</v>
      </c>
      <c r="Y39" s="152">
        <f t="shared" si="24"/>
        <v>0</v>
      </c>
      <c r="Z39" s="152">
        <f t="shared" si="25"/>
        <v>465.07</v>
      </c>
      <c r="AA39" s="152">
        <f t="shared" si="26"/>
        <v>1.162118636</v>
      </c>
    </row>
    <row r="40" ht="12.75" customHeight="1">
      <c r="A40" s="22" t="s">
        <v>227</v>
      </c>
      <c r="B40" s="150"/>
      <c r="C40" s="150"/>
      <c r="D40" s="150">
        <v>1.12</v>
      </c>
      <c r="E40" s="150">
        <f t="shared" si="14"/>
        <v>1.950539882</v>
      </c>
      <c r="F40" s="150"/>
      <c r="G40" s="150">
        <f t="shared" si="15"/>
        <v>0</v>
      </c>
      <c r="H40" s="150">
        <v>5.05</v>
      </c>
      <c r="I40" s="150">
        <f t="shared" si="16"/>
        <v>0.4591451717</v>
      </c>
      <c r="J40" s="150">
        <v>7.0</v>
      </c>
      <c r="K40" s="150">
        <f t="shared" si="17"/>
        <v>0.1733394085</v>
      </c>
      <c r="L40" s="150">
        <v>48.75</v>
      </c>
      <c r="M40" s="150">
        <f t="shared" si="18"/>
        <v>4.374629839</v>
      </c>
      <c r="N40" s="150">
        <v>69.56</v>
      </c>
      <c r="O40" s="150">
        <f t="shared" si="19"/>
        <v>0.990208946</v>
      </c>
      <c r="P40" s="150">
        <v>640.77</v>
      </c>
      <c r="Q40" s="150">
        <f t="shared" si="20"/>
        <v>12.67930039</v>
      </c>
      <c r="R40" s="150">
        <v>0.0</v>
      </c>
      <c r="S40" s="150">
        <f t="shared" si="21"/>
        <v>0</v>
      </c>
      <c r="T40" s="150">
        <v>5.8</v>
      </c>
      <c r="U40" s="150">
        <f t="shared" si="22"/>
        <v>0.04054574574</v>
      </c>
      <c r="V40" s="150">
        <v>337.84999999999997</v>
      </c>
      <c r="W40" s="150">
        <f t="shared" si="23"/>
        <v>44.43640668</v>
      </c>
      <c r="X40" s="150">
        <v>0.0</v>
      </c>
      <c r="Y40" s="150">
        <f t="shared" si="24"/>
        <v>0</v>
      </c>
      <c r="Z40" s="150">
        <f t="shared" si="25"/>
        <v>1115.9</v>
      </c>
      <c r="AA40" s="150">
        <f t="shared" si="26"/>
        <v>2.788415046</v>
      </c>
    </row>
    <row r="41" ht="12.75" customHeight="1">
      <c r="A41" s="22" t="s">
        <v>228</v>
      </c>
      <c r="B41" s="150"/>
      <c r="C41" s="150"/>
      <c r="D41" s="150"/>
      <c r="E41" s="150">
        <f t="shared" si="14"/>
        <v>0</v>
      </c>
      <c r="F41" s="150">
        <v>1.9</v>
      </c>
      <c r="G41" s="150">
        <f t="shared" si="15"/>
        <v>0.04769650962</v>
      </c>
      <c r="H41" s="150">
        <v>8.0</v>
      </c>
      <c r="I41" s="150">
        <f t="shared" si="16"/>
        <v>0.7273586878</v>
      </c>
      <c r="J41" s="150">
        <v>0.5</v>
      </c>
      <c r="K41" s="150">
        <f t="shared" si="17"/>
        <v>0.01238138632</v>
      </c>
      <c r="L41" s="150">
        <v>2.8</v>
      </c>
      <c r="M41" s="150">
        <f t="shared" si="18"/>
        <v>0.2512607908</v>
      </c>
      <c r="N41" s="150">
        <v>4.1</v>
      </c>
      <c r="O41" s="150">
        <f t="shared" si="19"/>
        <v>0.05836481712</v>
      </c>
      <c r="P41" s="150">
        <v>294.81</v>
      </c>
      <c r="Q41" s="150">
        <f t="shared" si="20"/>
        <v>5.833582327</v>
      </c>
      <c r="R41" s="150"/>
      <c r="S41" s="150">
        <f t="shared" si="21"/>
        <v>0</v>
      </c>
      <c r="T41" s="150"/>
      <c r="U41" s="150">
        <f t="shared" si="22"/>
        <v>0</v>
      </c>
      <c r="V41" s="150"/>
      <c r="W41" s="150">
        <f t="shared" si="23"/>
        <v>0</v>
      </c>
      <c r="X41" s="150"/>
      <c r="Y41" s="150">
        <f t="shared" si="24"/>
        <v>0</v>
      </c>
      <c r="Z41" s="150">
        <f t="shared" si="25"/>
        <v>312.11</v>
      </c>
      <c r="AA41" s="150">
        <f t="shared" si="26"/>
        <v>0.7799016221</v>
      </c>
    </row>
    <row r="42" ht="12.75" customHeight="1">
      <c r="A42" s="22" t="s">
        <v>229</v>
      </c>
      <c r="B42" s="150"/>
      <c r="C42" s="150"/>
      <c r="D42" s="150"/>
      <c r="E42" s="150">
        <f t="shared" si="14"/>
        <v>0</v>
      </c>
      <c r="F42" s="150"/>
      <c r="G42" s="150">
        <f t="shared" si="15"/>
        <v>0</v>
      </c>
      <c r="H42" s="150">
        <v>0.15</v>
      </c>
      <c r="I42" s="150">
        <f t="shared" si="16"/>
        <v>0.0136379754</v>
      </c>
      <c r="J42" s="150"/>
      <c r="K42" s="150">
        <f t="shared" si="17"/>
        <v>0</v>
      </c>
      <c r="L42" s="150">
        <v>21.91</v>
      </c>
      <c r="M42" s="150">
        <f t="shared" si="18"/>
        <v>1.966115688</v>
      </c>
      <c r="N42" s="150"/>
      <c r="O42" s="150">
        <f t="shared" si="19"/>
        <v>0</v>
      </c>
      <c r="P42" s="150"/>
      <c r="Q42" s="150">
        <f t="shared" si="20"/>
        <v>0</v>
      </c>
      <c r="R42" s="150"/>
      <c r="S42" s="150">
        <f t="shared" si="21"/>
        <v>0</v>
      </c>
      <c r="T42" s="150"/>
      <c r="U42" s="150">
        <f t="shared" si="22"/>
        <v>0</v>
      </c>
      <c r="V42" s="150"/>
      <c r="W42" s="150">
        <f t="shared" si="23"/>
        <v>0</v>
      </c>
      <c r="X42" s="150"/>
      <c r="Y42" s="150">
        <f t="shared" si="24"/>
        <v>0</v>
      </c>
      <c r="Z42" s="150">
        <f t="shared" si="25"/>
        <v>22.06</v>
      </c>
      <c r="AA42" s="150">
        <f t="shared" si="26"/>
        <v>0.05512360957</v>
      </c>
    </row>
    <row r="43" ht="12.75" customHeight="1">
      <c r="A43" s="22" t="s">
        <v>230</v>
      </c>
      <c r="B43" s="150"/>
      <c r="C43" s="150"/>
      <c r="D43" s="150"/>
      <c r="E43" s="150">
        <f t="shared" si="14"/>
        <v>0</v>
      </c>
      <c r="F43" s="150">
        <v>4.0</v>
      </c>
      <c r="G43" s="150">
        <f t="shared" si="15"/>
        <v>0.1004137045</v>
      </c>
      <c r="H43" s="150"/>
      <c r="I43" s="150">
        <f t="shared" si="16"/>
        <v>0</v>
      </c>
      <c r="J43" s="150">
        <v>2.4</v>
      </c>
      <c r="K43" s="150">
        <f t="shared" si="17"/>
        <v>0.05943065433</v>
      </c>
      <c r="L43" s="150"/>
      <c r="M43" s="150">
        <f t="shared" si="18"/>
        <v>0</v>
      </c>
      <c r="N43" s="150">
        <v>1.0</v>
      </c>
      <c r="O43" s="150">
        <f t="shared" si="19"/>
        <v>0.01423532125</v>
      </c>
      <c r="P43" s="150">
        <v>96.30999999999999</v>
      </c>
      <c r="Q43" s="150">
        <f t="shared" si="20"/>
        <v>1.905743747</v>
      </c>
      <c r="R43" s="150"/>
      <c r="S43" s="150">
        <f t="shared" si="21"/>
        <v>0</v>
      </c>
      <c r="T43" s="150"/>
      <c r="U43" s="150">
        <f t="shared" si="22"/>
        <v>0</v>
      </c>
      <c r="V43" s="150">
        <v>0.01</v>
      </c>
      <c r="W43" s="150">
        <f t="shared" si="23"/>
        <v>0.001315270288</v>
      </c>
      <c r="X43" s="150"/>
      <c r="Y43" s="150">
        <f t="shared" si="24"/>
        <v>0</v>
      </c>
      <c r="Z43" s="150">
        <f t="shared" si="25"/>
        <v>103.72</v>
      </c>
      <c r="AA43" s="150">
        <f t="shared" si="26"/>
        <v>0.2591759195</v>
      </c>
    </row>
    <row r="44" ht="12.75" customHeight="1">
      <c r="A44" s="22" t="s">
        <v>231</v>
      </c>
      <c r="B44" s="150"/>
      <c r="C44" s="150"/>
      <c r="D44" s="150"/>
      <c r="E44" s="150">
        <f t="shared" si="14"/>
        <v>0</v>
      </c>
      <c r="F44" s="150"/>
      <c r="G44" s="150">
        <f t="shared" si="15"/>
        <v>0</v>
      </c>
      <c r="H44" s="150">
        <v>330.1</v>
      </c>
      <c r="I44" s="150">
        <f t="shared" si="16"/>
        <v>30.01263786</v>
      </c>
      <c r="J44" s="150">
        <v>154.70999999999998</v>
      </c>
      <c r="K44" s="150">
        <f t="shared" si="17"/>
        <v>3.831048555</v>
      </c>
      <c r="L44" s="150">
        <v>149.3</v>
      </c>
      <c r="M44" s="150">
        <f t="shared" si="18"/>
        <v>13.39758431</v>
      </c>
      <c r="N44" s="150"/>
      <c r="O44" s="150">
        <f t="shared" si="19"/>
        <v>0</v>
      </c>
      <c r="P44" s="150">
        <v>1.6</v>
      </c>
      <c r="Q44" s="150">
        <f t="shared" si="20"/>
        <v>0.03166015984</v>
      </c>
      <c r="R44" s="150"/>
      <c r="S44" s="150">
        <f t="shared" si="21"/>
        <v>0</v>
      </c>
      <c r="T44" s="150"/>
      <c r="U44" s="150">
        <f t="shared" si="22"/>
        <v>0</v>
      </c>
      <c r="V44" s="150"/>
      <c r="W44" s="150">
        <f t="shared" si="23"/>
        <v>0</v>
      </c>
      <c r="X44" s="150"/>
      <c r="Y44" s="150">
        <f t="shared" si="24"/>
        <v>0</v>
      </c>
      <c r="Z44" s="150">
        <f t="shared" si="25"/>
        <v>635.71</v>
      </c>
      <c r="AA44" s="150">
        <f t="shared" si="26"/>
        <v>1.588514499</v>
      </c>
    </row>
    <row r="45" ht="12.75" customHeight="1">
      <c r="A45" s="22" t="s">
        <v>232</v>
      </c>
      <c r="B45" s="150"/>
      <c r="C45" s="150"/>
      <c r="D45" s="150"/>
      <c r="E45" s="150">
        <f t="shared" si="14"/>
        <v>0</v>
      </c>
      <c r="F45" s="150"/>
      <c r="G45" s="150">
        <f t="shared" si="15"/>
        <v>0</v>
      </c>
      <c r="H45" s="150">
        <v>4.0</v>
      </c>
      <c r="I45" s="150">
        <f t="shared" si="16"/>
        <v>0.3636793439</v>
      </c>
      <c r="J45" s="150">
        <v>1.4000000000000001</v>
      </c>
      <c r="K45" s="150">
        <f t="shared" si="17"/>
        <v>0.03466788169</v>
      </c>
      <c r="L45" s="150">
        <v>17.300000000000004</v>
      </c>
      <c r="M45" s="150">
        <f t="shared" si="18"/>
        <v>1.552432743</v>
      </c>
      <c r="N45" s="150">
        <v>11.779999999999998</v>
      </c>
      <c r="O45" s="150">
        <f t="shared" si="19"/>
        <v>0.1676920843</v>
      </c>
      <c r="P45" s="150">
        <v>113.81</v>
      </c>
      <c r="Q45" s="150">
        <f t="shared" si="20"/>
        <v>2.252026745</v>
      </c>
      <c r="R45" s="150">
        <v>0.0</v>
      </c>
      <c r="S45" s="150">
        <f t="shared" si="21"/>
        <v>0</v>
      </c>
      <c r="T45" s="150">
        <v>0.0</v>
      </c>
      <c r="U45" s="150">
        <f t="shared" si="22"/>
        <v>0</v>
      </c>
      <c r="V45" s="150">
        <v>0.0</v>
      </c>
      <c r="W45" s="150">
        <f t="shared" si="23"/>
        <v>0</v>
      </c>
      <c r="X45" s="150">
        <v>7.01</v>
      </c>
      <c r="Y45" s="150">
        <f t="shared" si="24"/>
        <v>0.7904291545</v>
      </c>
      <c r="Z45" s="150">
        <f t="shared" si="25"/>
        <v>155.3</v>
      </c>
      <c r="AA45" s="150">
        <f t="shared" si="26"/>
        <v>0.3880642143</v>
      </c>
    </row>
    <row r="46" ht="12.75" customHeight="1">
      <c r="A46" s="44" t="s">
        <v>233</v>
      </c>
      <c r="B46" s="151"/>
      <c r="C46" s="151"/>
      <c r="D46" s="151"/>
      <c r="E46" s="151">
        <f t="shared" si="14"/>
        <v>0</v>
      </c>
      <c r="F46" s="151">
        <v>4.0</v>
      </c>
      <c r="G46" s="151">
        <f t="shared" si="15"/>
        <v>0.1004137045</v>
      </c>
      <c r="H46" s="151">
        <v>7.0</v>
      </c>
      <c r="I46" s="151">
        <f t="shared" si="16"/>
        <v>0.6364388519</v>
      </c>
      <c r="J46" s="151"/>
      <c r="K46" s="151">
        <f t="shared" si="17"/>
        <v>0</v>
      </c>
      <c r="L46" s="151">
        <v>0.5</v>
      </c>
      <c r="M46" s="151">
        <f t="shared" si="18"/>
        <v>0.04486799835</v>
      </c>
      <c r="N46" s="151"/>
      <c r="O46" s="151">
        <f t="shared" si="19"/>
        <v>0</v>
      </c>
      <c r="P46" s="151">
        <v>0.01</v>
      </c>
      <c r="Q46" s="151">
        <f t="shared" si="20"/>
        <v>0.000197875999</v>
      </c>
      <c r="R46" s="151"/>
      <c r="S46" s="151">
        <f t="shared" si="21"/>
        <v>0</v>
      </c>
      <c r="T46" s="151"/>
      <c r="U46" s="151">
        <f t="shared" si="22"/>
        <v>0</v>
      </c>
      <c r="V46" s="151"/>
      <c r="W46" s="151">
        <f t="shared" si="23"/>
        <v>0</v>
      </c>
      <c r="X46" s="151"/>
      <c r="Y46" s="151">
        <f t="shared" si="24"/>
        <v>0</v>
      </c>
      <c r="Z46" s="151">
        <f t="shared" si="25"/>
        <v>11.51</v>
      </c>
      <c r="AA46" s="151">
        <f t="shared" si="26"/>
        <v>0.02876123056</v>
      </c>
    </row>
    <row r="47" ht="12.75" customHeight="1">
      <c r="A47" s="16" t="s">
        <v>234</v>
      </c>
      <c r="B47" s="152"/>
      <c r="C47" s="152"/>
      <c r="D47" s="152"/>
      <c r="E47" s="152">
        <f t="shared" si="14"/>
        <v>0</v>
      </c>
      <c r="F47" s="152"/>
      <c r="G47" s="152">
        <f t="shared" si="15"/>
        <v>0</v>
      </c>
      <c r="H47" s="152">
        <v>0.0</v>
      </c>
      <c r="I47" s="152">
        <f t="shared" si="16"/>
        <v>0</v>
      </c>
      <c r="J47" s="152">
        <v>7.8</v>
      </c>
      <c r="K47" s="152">
        <f t="shared" si="17"/>
        <v>0.1931496266</v>
      </c>
      <c r="L47" s="152">
        <v>9.12</v>
      </c>
      <c r="M47" s="152">
        <f t="shared" si="18"/>
        <v>0.8183922899</v>
      </c>
      <c r="N47" s="152">
        <v>1.35</v>
      </c>
      <c r="O47" s="152">
        <f t="shared" si="19"/>
        <v>0.01921768369</v>
      </c>
      <c r="P47" s="152">
        <v>2.25</v>
      </c>
      <c r="Q47" s="152">
        <f t="shared" si="20"/>
        <v>0.04452209978</v>
      </c>
      <c r="R47" s="152">
        <v>0.0</v>
      </c>
      <c r="S47" s="152">
        <f t="shared" si="21"/>
        <v>0</v>
      </c>
      <c r="T47" s="152">
        <v>65.0</v>
      </c>
      <c r="U47" s="152">
        <f t="shared" si="22"/>
        <v>0.4543919781</v>
      </c>
      <c r="V47" s="152">
        <v>0.0</v>
      </c>
      <c r="W47" s="152">
        <f t="shared" si="23"/>
        <v>0</v>
      </c>
      <c r="X47" s="152">
        <v>0.2</v>
      </c>
      <c r="Y47" s="152">
        <f t="shared" si="24"/>
        <v>0.02255147374</v>
      </c>
      <c r="Z47" s="152">
        <f t="shared" si="25"/>
        <v>85.72</v>
      </c>
      <c r="AA47" s="152">
        <f t="shared" si="26"/>
        <v>0.214197453</v>
      </c>
    </row>
    <row r="48" ht="12.75" customHeight="1">
      <c r="A48" s="22" t="s">
        <v>235</v>
      </c>
      <c r="B48" s="150"/>
      <c r="C48" s="150"/>
      <c r="D48" s="150"/>
      <c r="E48" s="150">
        <f t="shared" si="14"/>
        <v>0</v>
      </c>
      <c r="F48" s="150"/>
      <c r="G48" s="150">
        <f t="shared" si="15"/>
        <v>0</v>
      </c>
      <c r="H48" s="150">
        <v>4.5</v>
      </c>
      <c r="I48" s="150">
        <f t="shared" si="16"/>
        <v>0.4091392619</v>
      </c>
      <c r="J48" s="150"/>
      <c r="K48" s="150">
        <f t="shared" si="17"/>
        <v>0</v>
      </c>
      <c r="L48" s="150">
        <v>3.4099999999999997</v>
      </c>
      <c r="M48" s="150">
        <f t="shared" si="18"/>
        <v>0.3059997487</v>
      </c>
      <c r="N48" s="150">
        <v>8.48</v>
      </c>
      <c r="O48" s="150">
        <f t="shared" si="19"/>
        <v>0.1207155242</v>
      </c>
      <c r="P48" s="150">
        <v>12.459999999999999</v>
      </c>
      <c r="Q48" s="150">
        <f t="shared" si="20"/>
        <v>0.2465534948</v>
      </c>
      <c r="R48" s="150"/>
      <c r="S48" s="150">
        <f t="shared" si="21"/>
        <v>0</v>
      </c>
      <c r="T48" s="150"/>
      <c r="U48" s="150">
        <f t="shared" si="22"/>
        <v>0</v>
      </c>
      <c r="V48" s="150"/>
      <c r="W48" s="150">
        <f t="shared" si="23"/>
        <v>0</v>
      </c>
      <c r="X48" s="150"/>
      <c r="Y48" s="150">
        <f t="shared" si="24"/>
        <v>0</v>
      </c>
      <c r="Z48" s="150">
        <f t="shared" si="25"/>
        <v>28.85</v>
      </c>
      <c r="AA48" s="150">
        <f t="shared" si="26"/>
        <v>0.07209048668</v>
      </c>
    </row>
    <row r="49" ht="12.75" customHeight="1">
      <c r="A49" s="22" t="s">
        <v>236</v>
      </c>
      <c r="B49" s="150"/>
      <c r="C49" s="150"/>
      <c r="D49" s="150">
        <v>2.0</v>
      </c>
      <c r="E49" s="150">
        <f t="shared" si="14"/>
        <v>3.483106931</v>
      </c>
      <c r="F49" s="150"/>
      <c r="G49" s="150">
        <f t="shared" si="15"/>
        <v>0</v>
      </c>
      <c r="H49" s="150">
        <v>0.0</v>
      </c>
      <c r="I49" s="150">
        <f t="shared" si="16"/>
        <v>0</v>
      </c>
      <c r="J49" s="150">
        <v>51.0</v>
      </c>
      <c r="K49" s="150">
        <f t="shared" si="17"/>
        <v>1.262901405</v>
      </c>
      <c r="L49" s="150"/>
      <c r="M49" s="150">
        <f t="shared" si="18"/>
        <v>0</v>
      </c>
      <c r="N49" s="150">
        <v>363.71</v>
      </c>
      <c r="O49" s="150">
        <f t="shared" si="19"/>
        <v>5.177528691</v>
      </c>
      <c r="P49" s="150">
        <v>4.55</v>
      </c>
      <c r="Q49" s="150">
        <f t="shared" si="20"/>
        <v>0.09003357956</v>
      </c>
      <c r="R49" s="150">
        <v>0.0</v>
      </c>
      <c r="S49" s="150">
        <f t="shared" si="21"/>
        <v>0</v>
      </c>
      <c r="T49" s="150">
        <v>0.0</v>
      </c>
      <c r="U49" s="150">
        <f t="shared" si="22"/>
        <v>0</v>
      </c>
      <c r="V49" s="150">
        <v>0.0</v>
      </c>
      <c r="W49" s="150">
        <f t="shared" si="23"/>
        <v>0</v>
      </c>
      <c r="X49" s="150">
        <v>0.0</v>
      </c>
      <c r="Y49" s="150">
        <f t="shared" si="24"/>
        <v>0</v>
      </c>
      <c r="Z49" s="150">
        <f t="shared" si="25"/>
        <v>421.26</v>
      </c>
      <c r="AA49" s="150">
        <f t="shared" si="26"/>
        <v>1.052646046</v>
      </c>
    </row>
    <row r="50" ht="12.75" customHeight="1">
      <c r="A50" s="22" t="s">
        <v>237</v>
      </c>
      <c r="B50" s="150"/>
      <c r="C50" s="150"/>
      <c r="D50" s="150"/>
      <c r="E50" s="150">
        <f t="shared" si="14"/>
        <v>0</v>
      </c>
      <c r="F50" s="150"/>
      <c r="G50" s="150">
        <f t="shared" si="15"/>
        <v>0</v>
      </c>
      <c r="H50" s="150">
        <v>60.0</v>
      </c>
      <c r="I50" s="150">
        <f t="shared" si="16"/>
        <v>5.455190159</v>
      </c>
      <c r="J50" s="150">
        <v>700.0</v>
      </c>
      <c r="K50" s="150">
        <f t="shared" si="17"/>
        <v>17.33394085</v>
      </c>
      <c r="L50" s="150">
        <v>111.0</v>
      </c>
      <c r="M50" s="150">
        <f t="shared" si="18"/>
        <v>9.960695633</v>
      </c>
      <c r="N50" s="150">
        <v>13.54</v>
      </c>
      <c r="O50" s="150">
        <f t="shared" si="19"/>
        <v>0.1927462497</v>
      </c>
      <c r="P50" s="150">
        <v>30.070000000000007</v>
      </c>
      <c r="Q50" s="150">
        <f t="shared" si="20"/>
        <v>0.5950131291</v>
      </c>
      <c r="R50" s="150">
        <v>8.0</v>
      </c>
      <c r="S50" s="150">
        <f t="shared" si="21"/>
        <v>0.4719207173</v>
      </c>
      <c r="T50" s="150">
        <v>0.0</v>
      </c>
      <c r="U50" s="150">
        <f t="shared" si="22"/>
        <v>0</v>
      </c>
      <c r="V50" s="150">
        <v>0.0</v>
      </c>
      <c r="W50" s="150">
        <f t="shared" si="23"/>
        <v>0</v>
      </c>
      <c r="X50" s="150">
        <v>0.0</v>
      </c>
      <c r="Y50" s="150">
        <f t="shared" si="24"/>
        <v>0</v>
      </c>
      <c r="Z50" s="150">
        <f t="shared" si="25"/>
        <v>922.61</v>
      </c>
      <c r="AA50" s="150">
        <f t="shared" si="26"/>
        <v>2.30542128</v>
      </c>
    </row>
    <row r="51" ht="12.75" customHeight="1">
      <c r="A51" s="22" t="s">
        <v>238</v>
      </c>
      <c r="B51" s="150"/>
      <c r="C51" s="150"/>
      <c r="D51" s="150"/>
      <c r="E51" s="150">
        <f t="shared" si="14"/>
        <v>0</v>
      </c>
      <c r="F51" s="150">
        <v>0.03</v>
      </c>
      <c r="G51" s="150">
        <f t="shared" si="15"/>
        <v>0.0007531027835</v>
      </c>
      <c r="H51" s="150"/>
      <c r="I51" s="150">
        <f t="shared" si="16"/>
        <v>0</v>
      </c>
      <c r="J51" s="150"/>
      <c r="K51" s="150">
        <f t="shared" si="17"/>
        <v>0</v>
      </c>
      <c r="L51" s="150">
        <v>8.2</v>
      </c>
      <c r="M51" s="150">
        <f t="shared" si="18"/>
        <v>0.7358351729</v>
      </c>
      <c r="N51" s="150">
        <v>1.9</v>
      </c>
      <c r="O51" s="150">
        <f t="shared" si="19"/>
        <v>0.02704711037</v>
      </c>
      <c r="P51" s="150">
        <v>0.05</v>
      </c>
      <c r="Q51" s="150">
        <f t="shared" si="20"/>
        <v>0.0009893799951</v>
      </c>
      <c r="R51" s="150"/>
      <c r="S51" s="150">
        <f t="shared" si="21"/>
        <v>0</v>
      </c>
      <c r="T51" s="150"/>
      <c r="U51" s="150">
        <f t="shared" si="22"/>
        <v>0</v>
      </c>
      <c r="V51" s="150"/>
      <c r="W51" s="150">
        <f t="shared" si="23"/>
        <v>0</v>
      </c>
      <c r="X51" s="150"/>
      <c r="Y51" s="150">
        <f t="shared" si="24"/>
        <v>0</v>
      </c>
      <c r="Z51" s="150">
        <f t="shared" si="25"/>
        <v>10.18</v>
      </c>
      <c r="AA51" s="150">
        <f t="shared" si="26"/>
        <v>0.02543782164</v>
      </c>
    </row>
    <row r="52" ht="12.75" customHeight="1">
      <c r="A52" s="44" t="s">
        <v>239</v>
      </c>
      <c r="B52" s="151"/>
      <c r="C52" s="151"/>
      <c r="D52" s="151">
        <v>15.0</v>
      </c>
      <c r="E52" s="151">
        <f t="shared" si="14"/>
        <v>26.12330199</v>
      </c>
      <c r="F52" s="151">
        <v>0.2</v>
      </c>
      <c r="G52" s="151">
        <f t="shared" si="15"/>
        <v>0.005020685223</v>
      </c>
      <c r="H52" s="151"/>
      <c r="I52" s="151">
        <f t="shared" si="16"/>
        <v>0</v>
      </c>
      <c r="J52" s="151">
        <v>3.5</v>
      </c>
      <c r="K52" s="151">
        <f t="shared" si="17"/>
        <v>0.08666970423</v>
      </c>
      <c r="L52" s="151">
        <v>47.339999999999996</v>
      </c>
      <c r="M52" s="151">
        <f t="shared" si="18"/>
        <v>4.248102084</v>
      </c>
      <c r="N52" s="151">
        <v>0.93</v>
      </c>
      <c r="O52" s="151">
        <f t="shared" si="19"/>
        <v>0.01323884876</v>
      </c>
      <c r="P52" s="151">
        <v>1.1</v>
      </c>
      <c r="Q52" s="151">
        <f t="shared" si="20"/>
        <v>0.02176635989</v>
      </c>
      <c r="R52" s="151"/>
      <c r="S52" s="151">
        <f t="shared" si="21"/>
        <v>0</v>
      </c>
      <c r="T52" s="151"/>
      <c r="U52" s="151">
        <f t="shared" si="22"/>
        <v>0</v>
      </c>
      <c r="V52" s="151"/>
      <c r="W52" s="151">
        <f t="shared" si="23"/>
        <v>0</v>
      </c>
      <c r="X52" s="151"/>
      <c r="Y52" s="151">
        <f t="shared" si="24"/>
        <v>0</v>
      </c>
      <c r="Z52" s="151">
        <f t="shared" si="25"/>
        <v>68.07</v>
      </c>
      <c r="AA52" s="151">
        <f t="shared" si="26"/>
        <v>0.1700935677</v>
      </c>
    </row>
    <row r="53" ht="12.75" customHeight="1">
      <c r="A53" s="16" t="s">
        <v>240</v>
      </c>
      <c r="B53" s="150"/>
      <c r="C53" s="150"/>
      <c r="D53" s="150"/>
      <c r="E53" s="150">
        <f t="shared" si="14"/>
        <v>0</v>
      </c>
      <c r="F53" s="150">
        <v>92.61000000000007</v>
      </c>
      <c r="G53" s="150">
        <f t="shared" si="15"/>
        <v>2.324828293</v>
      </c>
      <c r="H53" s="150">
        <v>0.0</v>
      </c>
      <c r="I53" s="150">
        <f t="shared" si="16"/>
        <v>0</v>
      </c>
      <c r="J53" s="150">
        <v>67.55000000000001</v>
      </c>
      <c r="K53" s="150">
        <f t="shared" si="17"/>
        <v>1.672725292</v>
      </c>
      <c r="L53" s="150">
        <v>23.82</v>
      </c>
      <c r="M53" s="150">
        <f t="shared" si="18"/>
        <v>2.137511441</v>
      </c>
      <c r="N53" s="150">
        <v>6.97</v>
      </c>
      <c r="O53" s="150">
        <f t="shared" si="19"/>
        <v>0.0992201891</v>
      </c>
      <c r="P53" s="150">
        <v>4.9399999999999995</v>
      </c>
      <c r="Q53" s="150">
        <f t="shared" si="20"/>
        <v>0.09775074352</v>
      </c>
      <c r="R53" s="150">
        <v>0.1</v>
      </c>
      <c r="S53" s="150">
        <f t="shared" si="21"/>
        <v>0.005899008966</v>
      </c>
      <c r="T53" s="150">
        <v>90.39999999999999</v>
      </c>
      <c r="U53" s="150">
        <f t="shared" si="22"/>
        <v>0.6319543818</v>
      </c>
      <c r="V53" s="150">
        <v>5.25</v>
      </c>
      <c r="W53" s="150">
        <f t="shared" si="23"/>
        <v>0.6905169012</v>
      </c>
      <c r="X53" s="150">
        <v>0.0</v>
      </c>
      <c r="Y53" s="150">
        <f t="shared" si="24"/>
        <v>0</v>
      </c>
      <c r="Z53" s="150">
        <f t="shared" si="25"/>
        <v>291.64</v>
      </c>
      <c r="AA53" s="150">
        <f t="shared" si="26"/>
        <v>0.7287511104</v>
      </c>
    </row>
    <row r="54" ht="12.75" customHeight="1">
      <c r="A54" s="44" t="s">
        <v>241</v>
      </c>
      <c r="B54" s="151"/>
      <c r="C54" s="151"/>
      <c r="D54" s="151"/>
      <c r="E54" s="151">
        <f t="shared" si="14"/>
        <v>0</v>
      </c>
      <c r="F54" s="151">
        <v>0.3400000000000001</v>
      </c>
      <c r="G54" s="151">
        <f t="shared" si="15"/>
        <v>0.008535164879</v>
      </c>
      <c r="H54" s="151"/>
      <c r="I54" s="151">
        <f t="shared" si="16"/>
        <v>0</v>
      </c>
      <c r="J54" s="151"/>
      <c r="K54" s="151">
        <f t="shared" si="17"/>
        <v>0</v>
      </c>
      <c r="L54" s="151"/>
      <c r="M54" s="151">
        <f t="shared" si="18"/>
        <v>0</v>
      </c>
      <c r="N54" s="151">
        <v>2.1399999999999997</v>
      </c>
      <c r="O54" s="151">
        <f t="shared" si="19"/>
        <v>0.03046358747</v>
      </c>
      <c r="P54" s="151"/>
      <c r="Q54" s="151">
        <f t="shared" si="20"/>
        <v>0</v>
      </c>
      <c r="R54" s="151"/>
      <c r="S54" s="151">
        <f t="shared" si="21"/>
        <v>0</v>
      </c>
      <c r="T54" s="151"/>
      <c r="U54" s="151">
        <f t="shared" si="22"/>
        <v>0</v>
      </c>
      <c r="V54" s="151"/>
      <c r="W54" s="151">
        <f t="shared" si="23"/>
        <v>0</v>
      </c>
      <c r="X54" s="151">
        <v>0.01</v>
      </c>
      <c r="Y54" s="151">
        <f t="shared" si="24"/>
        <v>0.001127573687</v>
      </c>
      <c r="Z54" s="151">
        <f t="shared" si="25"/>
        <v>2.49</v>
      </c>
      <c r="AA54" s="151">
        <f t="shared" si="26"/>
        <v>0.006222021207</v>
      </c>
    </row>
    <row r="55" ht="12.75" customHeight="1">
      <c r="A55" s="16" t="s">
        <v>242</v>
      </c>
      <c r="B55" s="152"/>
      <c r="C55" s="152"/>
      <c r="D55" s="152"/>
      <c r="E55" s="152">
        <f t="shared" si="14"/>
        <v>0</v>
      </c>
      <c r="F55" s="152"/>
      <c r="G55" s="152">
        <f t="shared" si="15"/>
        <v>0</v>
      </c>
      <c r="H55" s="152"/>
      <c r="I55" s="152">
        <f t="shared" si="16"/>
        <v>0</v>
      </c>
      <c r="J55" s="152">
        <v>10.95</v>
      </c>
      <c r="K55" s="152">
        <f t="shared" si="17"/>
        <v>0.2711523604</v>
      </c>
      <c r="L55" s="152">
        <v>11.81</v>
      </c>
      <c r="M55" s="152">
        <f t="shared" si="18"/>
        <v>1.059782121</v>
      </c>
      <c r="N55" s="152">
        <v>30.72000000000001</v>
      </c>
      <c r="O55" s="152">
        <f t="shared" si="19"/>
        <v>0.4373090688</v>
      </c>
      <c r="P55" s="152">
        <v>22.6</v>
      </c>
      <c r="Q55" s="152">
        <f t="shared" si="20"/>
        <v>0.4471997578</v>
      </c>
      <c r="R55" s="152">
        <v>0.1</v>
      </c>
      <c r="S55" s="152">
        <f t="shared" si="21"/>
        <v>0.005899008966</v>
      </c>
      <c r="T55" s="152"/>
      <c r="U55" s="152">
        <f t="shared" si="22"/>
        <v>0</v>
      </c>
      <c r="V55" s="152"/>
      <c r="W55" s="152">
        <f t="shared" si="23"/>
        <v>0</v>
      </c>
      <c r="X55" s="152"/>
      <c r="Y55" s="152">
        <f t="shared" si="24"/>
        <v>0</v>
      </c>
      <c r="Z55" s="152">
        <f t="shared" si="25"/>
        <v>76.18</v>
      </c>
      <c r="AA55" s="152">
        <f t="shared" si="26"/>
        <v>0.1903588657</v>
      </c>
    </row>
    <row r="56" ht="12.75" customHeight="1">
      <c r="A56" s="22" t="s">
        <v>243</v>
      </c>
      <c r="B56" s="150"/>
      <c r="C56" s="150"/>
      <c r="D56" s="150">
        <v>4.02</v>
      </c>
      <c r="E56" s="150">
        <f t="shared" si="14"/>
        <v>7.001044932</v>
      </c>
      <c r="F56" s="150">
        <v>0.08</v>
      </c>
      <c r="G56" s="150">
        <f t="shared" si="15"/>
        <v>0.002008274089</v>
      </c>
      <c r="H56" s="150">
        <v>52.790000000000006</v>
      </c>
      <c r="I56" s="150">
        <f t="shared" si="16"/>
        <v>4.799658141</v>
      </c>
      <c r="J56" s="150">
        <v>14.579999999999998</v>
      </c>
      <c r="K56" s="150">
        <f t="shared" si="17"/>
        <v>0.3610412251</v>
      </c>
      <c r="L56" s="150">
        <v>12.520000000000001</v>
      </c>
      <c r="M56" s="150">
        <f t="shared" si="18"/>
        <v>1.123494679</v>
      </c>
      <c r="N56" s="150">
        <v>39.059999999999995</v>
      </c>
      <c r="O56" s="150">
        <f t="shared" si="19"/>
        <v>0.556031648</v>
      </c>
      <c r="P56" s="150">
        <v>17.92</v>
      </c>
      <c r="Q56" s="150">
        <f t="shared" si="20"/>
        <v>0.3545937903</v>
      </c>
      <c r="R56" s="150"/>
      <c r="S56" s="150">
        <f t="shared" si="21"/>
        <v>0</v>
      </c>
      <c r="T56" s="150"/>
      <c r="U56" s="150">
        <f t="shared" si="22"/>
        <v>0</v>
      </c>
      <c r="V56" s="150"/>
      <c r="W56" s="150">
        <f t="shared" si="23"/>
        <v>0</v>
      </c>
      <c r="X56" s="150"/>
      <c r="Y56" s="150">
        <f t="shared" si="24"/>
        <v>0</v>
      </c>
      <c r="Z56" s="150">
        <f t="shared" si="25"/>
        <v>140.97</v>
      </c>
      <c r="AA56" s="150">
        <f t="shared" si="26"/>
        <v>0.3522563573</v>
      </c>
    </row>
    <row r="57" ht="12.75" customHeight="1">
      <c r="A57" s="44" t="s">
        <v>244</v>
      </c>
      <c r="B57" s="151"/>
      <c r="C57" s="151"/>
      <c r="D57" s="151"/>
      <c r="E57" s="151">
        <f t="shared" si="14"/>
        <v>0</v>
      </c>
      <c r="F57" s="151">
        <v>2776.9300000000026</v>
      </c>
      <c r="G57" s="151">
        <f t="shared" si="15"/>
        <v>69.71045708</v>
      </c>
      <c r="H57" s="151">
        <v>277.52</v>
      </c>
      <c r="I57" s="151">
        <f t="shared" si="16"/>
        <v>25.23207288</v>
      </c>
      <c r="J57" s="151">
        <v>116.19999999999996</v>
      </c>
      <c r="K57" s="151">
        <f t="shared" si="17"/>
        <v>2.877434181</v>
      </c>
      <c r="L57" s="151">
        <v>169.2499999999999</v>
      </c>
      <c r="M57" s="151">
        <f t="shared" si="18"/>
        <v>15.18781744</v>
      </c>
      <c r="N57" s="151">
        <v>1889.6599999999985</v>
      </c>
      <c r="O57" s="151">
        <f t="shared" si="19"/>
        <v>26.89991715</v>
      </c>
      <c r="P57" s="151">
        <v>618.1699999999996</v>
      </c>
      <c r="Q57" s="151">
        <f t="shared" si="20"/>
        <v>12.23210063</v>
      </c>
      <c r="R57" s="151">
        <v>183.64999999999995</v>
      </c>
      <c r="S57" s="151">
        <f t="shared" si="21"/>
        <v>10.83352997</v>
      </c>
      <c r="T57" s="151">
        <v>508.41000000000014</v>
      </c>
      <c r="U57" s="151">
        <f t="shared" si="22"/>
        <v>3.55411424</v>
      </c>
      <c r="V57" s="151">
        <v>34.56999999999999</v>
      </c>
      <c r="W57" s="151">
        <f t="shared" si="23"/>
        <v>4.546889386</v>
      </c>
      <c r="X57" s="151">
        <v>4.02</v>
      </c>
      <c r="Y57" s="151">
        <f t="shared" si="24"/>
        <v>0.4532846222</v>
      </c>
      <c r="Z57" s="151">
        <f t="shared" si="25"/>
        <v>6578.38</v>
      </c>
      <c r="AA57" s="151">
        <f t="shared" si="26"/>
        <v>16.43808027</v>
      </c>
    </row>
    <row r="58" ht="12.75" customHeight="1">
      <c r="A58" s="16" t="s">
        <v>245</v>
      </c>
      <c r="B58" s="152"/>
      <c r="C58" s="152"/>
      <c r="D58" s="152"/>
      <c r="E58" s="152">
        <f t="shared" si="14"/>
        <v>0</v>
      </c>
      <c r="F58" s="152"/>
      <c r="G58" s="152">
        <f t="shared" si="15"/>
        <v>0</v>
      </c>
      <c r="H58" s="152"/>
      <c r="I58" s="152">
        <f t="shared" si="16"/>
        <v>0</v>
      </c>
      <c r="J58" s="152"/>
      <c r="K58" s="152">
        <f t="shared" si="17"/>
        <v>0</v>
      </c>
      <c r="L58" s="152">
        <v>0.2</v>
      </c>
      <c r="M58" s="152">
        <f t="shared" si="18"/>
        <v>0.01794719934</v>
      </c>
      <c r="N58" s="152"/>
      <c r="O58" s="152">
        <f t="shared" si="19"/>
        <v>0</v>
      </c>
      <c r="P58" s="152">
        <v>0.7</v>
      </c>
      <c r="Q58" s="152">
        <f t="shared" si="20"/>
        <v>0.01385131993</v>
      </c>
      <c r="R58" s="152"/>
      <c r="S58" s="152">
        <f t="shared" si="21"/>
        <v>0</v>
      </c>
      <c r="T58" s="152"/>
      <c r="U58" s="152">
        <f t="shared" si="22"/>
        <v>0</v>
      </c>
      <c r="V58" s="152"/>
      <c r="W58" s="152">
        <f t="shared" si="23"/>
        <v>0</v>
      </c>
      <c r="X58" s="152"/>
      <c r="Y58" s="152">
        <f t="shared" si="24"/>
        <v>0</v>
      </c>
      <c r="Z58" s="152">
        <f t="shared" si="25"/>
        <v>0.9</v>
      </c>
      <c r="AA58" s="152">
        <f t="shared" si="26"/>
        <v>0.002248923328</v>
      </c>
    </row>
    <row r="59" ht="12.75" customHeight="1">
      <c r="A59" s="22" t="s">
        <v>246</v>
      </c>
      <c r="B59" s="150"/>
      <c r="C59" s="150"/>
      <c r="D59" s="150">
        <v>0.5</v>
      </c>
      <c r="E59" s="150">
        <f t="shared" si="14"/>
        <v>0.8707767328</v>
      </c>
      <c r="F59" s="150">
        <v>2.18</v>
      </c>
      <c r="G59" s="150">
        <f t="shared" si="15"/>
        <v>0.05472546893</v>
      </c>
      <c r="H59" s="150">
        <v>5.529999999999999</v>
      </c>
      <c r="I59" s="150">
        <f t="shared" si="16"/>
        <v>0.502786693</v>
      </c>
      <c r="J59" s="150">
        <v>9.0</v>
      </c>
      <c r="K59" s="150">
        <f t="shared" si="17"/>
        <v>0.2228649537</v>
      </c>
      <c r="L59" s="150">
        <v>23.06</v>
      </c>
      <c r="M59" s="150">
        <f t="shared" si="18"/>
        <v>2.069312084</v>
      </c>
      <c r="N59" s="150">
        <v>7.019999999999999</v>
      </c>
      <c r="O59" s="150">
        <f t="shared" si="19"/>
        <v>0.09993195516</v>
      </c>
      <c r="P59" s="150">
        <v>23.800000000000008</v>
      </c>
      <c r="Q59" s="150">
        <f t="shared" si="20"/>
        <v>0.4709448777</v>
      </c>
      <c r="R59" s="150">
        <v>0.0</v>
      </c>
      <c r="S59" s="150">
        <f t="shared" si="21"/>
        <v>0</v>
      </c>
      <c r="T59" s="150">
        <v>0.52</v>
      </c>
      <c r="U59" s="150">
        <f t="shared" si="22"/>
        <v>0.003635135825</v>
      </c>
      <c r="V59" s="150">
        <v>0.0</v>
      </c>
      <c r="W59" s="150">
        <f t="shared" si="23"/>
        <v>0</v>
      </c>
      <c r="X59" s="150">
        <v>0.5</v>
      </c>
      <c r="Y59" s="150">
        <f t="shared" si="24"/>
        <v>0.05637868435</v>
      </c>
      <c r="Z59" s="150">
        <f t="shared" si="25"/>
        <v>72.11</v>
      </c>
      <c r="AA59" s="150">
        <f t="shared" si="26"/>
        <v>0.1801887346</v>
      </c>
    </row>
    <row r="60" ht="12.75" customHeight="1">
      <c r="A60" s="44" t="s">
        <v>247</v>
      </c>
      <c r="B60" s="151"/>
      <c r="C60" s="151"/>
      <c r="D60" s="151"/>
      <c r="E60" s="151">
        <f t="shared" si="14"/>
        <v>0</v>
      </c>
      <c r="F60" s="151">
        <v>29.01</v>
      </c>
      <c r="G60" s="151">
        <f t="shared" si="15"/>
        <v>0.7282503916</v>
      </c>
      <c r="H60" s="151">
        <v>13.5</v>
      </c>
      <c r="I60" s="151">
        <f t="shared" si="16"/>
        <v>1.227417786</v>
      </c>
      <c r="J60" s="151">
        <v>1.26</v>
      </c>
      <c r="K60" s="151">
        <f t="shared" si="17"/>
        <v>0.03120109352</v>
      </c>
      <c r="L60" s="151">
        <v>2.4099999999999997</v>
      </c>
      <c r="M60" s="151">
        <f t="shared" si="18"/>
        <v>0.216263752</v>
      </c>
      <c r="N60" s="151">
        <v>0.21000000000000002</v>
      </c>
      <c r="O60" s="151">
        <f t="shared" si="19"/>
        <v>0.002989417462</v>
      </c>
      <c r="P60" s="151">
        <v>5.7299999999999995</v>
      </c>
      <c r="Q60" s="151">
        <f t="shared" si="20"/>
        <v>0.1133829474</v>
      </c>
      <c r="R60" s="151"/>
      <c r="S60" s="151">
        <f t="shared" si="21"/>
        <v>0</v>
      </c>
      <c r="T60" s="151"/>
      <c r="U60" s="151">
        <f t="shared" si="22"/>
        <v>0</v>
      </c>
      <c r="V60" s="151">
        <v>1.71</v>
      </c>
      <c r="W60" s="151">
        <f t="shared" si="23"/>
        <v>0.2249112193</v>
      </c>
      <c r="X60" s="151"/>
      <c r="Y60" s="151">
        <f t="shared" si="24"/>
        <v>0</v>
      </c>
      <c r="Z60" s="151">
        <f t="shared" si="25"/>
        <v>53.83</v>
      </c>
      <c r="AA60" s="151">
        <f t="shared" si="26"/>
        <v>0.134510603</v>
      </c>
    </row>
    <row r="61" ht="12.75" customHeight="1">
      <c r="A61" s="16" t="s">
        <v>248</v>
      </c>
      <c r="B61" s="152"/>
      <c r="C61" s="152"/>
      <c r="D61" s="152">
        <v>4.66</v>
      </c>
      <c r="E61" s="152">
        <f t="shared" si="14"/>
        <v>8.11563915</v>
      </c>
      <c r="F61" s="152">
        <v>962.23</v>
      </c>
      <c r="G61" s="152">
        <f t="shared" si="15"/>
        <v>24.15526971</v>
      </c>
      <c r="H61" s="152">
        <v>159.5</v>
      </c>
      <c r="I61" s="152">
        <f t="shared" si="16"/>
        <v>14.50171384</v>
      </c>
      <c r="J61" s="152">
        <v>1882.1499999999987</v>
      </c>
      <c r="K61" s="152">
        <f t="shared" si="17"/>
        <v>46.60725252</v>
      </c>
      <c r="L61" s="152">
        <v>40.14</v>
      </c>
      <c r="M61" s="152">
        <f t="shared" si="18"/>
        <v>3.602002907</v>
      </c>
      <c r="N61" s="152">
        <v>3711.5500000000434</v>
      </c>
      <c r="O61" s="152">
        <f t="shared" si="19"/>
        <v>52.83510658</v>
      </c>
      <c r="P61" s="152">
        <v>1792.629999999998</v>
      </c>
      <c r="Q61" s="152">
        <f t="shared" si="20"/>
        <v>35.47184521</v>
      </c>
      <c r="R61" s="152">
        <v>32.7</v>
      </c>
      <c r="S61" s="152">
        <f t="shared" si="21"/>
        <v>1.928975932</v>
      </c>
      <c r="T61" s="152">
        <v>5573.090000000002</v>
      </c>
      <c r="U61" s="152">
        <f t="shared" si="22"/>
        <v>38.9594983</v>
      </c>
      <c r="V61" s="152"/>
      <c r="W61" s="152">
        <f t="shared" si="23"/>
        <v>0</v>
      </c>
      <c r="X61" s="152"/>
      <c r="Y61" s="152">
        <f t="shared" si="24"/>
        <v>0</v>
      </c>
      <c r="Z61" s="152">
        <f t="shared" si="25"/>
        <v>14158.65</v>
      </c>
      <c r="AA61" s="152">
        <f t="shared" si="26"/>
        <v>35.37968697</v>
      </c>
    </row>
    <row r="62" ht="12.75" customHeight="1">
      <c r="A62" s="22" t="s">
        <v>249</v>
      </c>
      <c r="B62" s="150"/>
      <c r="C62" s="150"/>
      <c r="D62" s="150"/>
      <c r="E62" s="150">
        <f t="shared" si="14"/>
        <v>0</v>
      </c>
      <c r="F62" s="150"/>
      <c r="G62" s="150">
        <f t="shared" si="15"/>
        <v>0</v>
      </c>
      <c r="H62" s="150">
        <v>141.9</v>
      </c>
      <c r="I62" s="150">
        <f t="shared" si="16"/>
        <v>12.90152473</v>
      </c>
      <c r="J62" s="150">
        <v>0.1</v>
      </c>
      <c r="K62" s="150">
        <f t="shared" si="17"/>
        <v>0.002476277264</v>
      </c>
      <c r="L62" s="150"/>
      <c r="M62" s="150">
        <f t="shared" si="18"/>
        <v>0</v>
      </c>
      <c r="N62" s="150">
        <v>1.17</v>
      </c>
      <c r="O62" s="150">
        <f t="shared" si="19"/>
        <v>0.01665532586</v>
      </c>
      <c r="P62" s="150">
        <v>39.74</v>
      </c>
      <c r="Q62" s="150">
        <f t="shared" si="20"/>
        <v>0.7863592201</v>
      </c>
      <c r="R62" s="150"/>
      <c r="S62" s="150">
        <f t="shared" si="21"/>
        <v>0</v>
      </c>
      <c r="T62" s="150"/>
      <c r="U62" s="150">
        <f t="shared" si="22"/>
        <v>0</v>
      </c>
      <c r="V62" s="150"/>
      <c r="W62" s="150">
        <f t="shared" si="23"/>
        <v>0</v>
      </c>
      <c r="X62" s="150"/>
      <c r="Y62" s="150">
        <f t="shared" si="24"/>
        <v>0</v>
      </c>
      <c r="Z62" s="150">
        <f t="shared" si="25"/>
        <v>182.91</v>
      </c>
      <c r="AA62" s="150">
        <f t="shared" si="26"/>
        <v>0.4570561844</v>
      </c>
    </row>
    <row r="63" ht="12.75" customHeight="1">
      <c r="A63" s="22" t="s">
        <v>250</v>
      </c>
      <c r="B63" s="150"/>
      <c r="C63" s="150"/>
      <c r="D63" s="150"/>
      <c r="E63" s="150">
        <f t="shared" si="14"/>
        <v>0</v>
      </c>
      <c r="F63" s="150"/>
      <c r="G63" s="150">
        <f t="shared" si="15"/>
        <v>0</v>
      </c>
      <c r="H63" s="150"/>
      <c r="I63" s="150">
        <f t="shared" si="16"/>
        <v>0</v>
      </c>
      <c r="J63" s="150">
        <v>18.5</v>
      </c>
      <c r="K63" s="150">
        <f t="shared" si="17"/>
        <v>0.4581112938</v>
      </c>
      <c r="L63" s="150"/>
      <c r="M63" s="150">
        <f t="shared" si="18"/>
        <v>0</v>
      </c>
      <c r="N63" s="150">
        <v>2.9099999999999997</v>
      </c>
      <c r="O63" s="150">
        <f t="shared" si="19"/>
        <v>0.04142478483</v>
      </c>
      <c r="P63" s="150">
        <v>0.58</v>
      </c>
      <c r="Q63" s="150">
        <f t="shared" si="20"/>
        <v>0.01147680794</v>
      </c>
      <c r="R63" s="150"/>
      <c r="S63" s="150">
        <f t="shared" si="21"/>
        <v>0</v>
      </c>
      <c r="T63" s="150"/>
      <c r="U63" s="150">
        <f t="shared" si="22"/>
        <v>0</v>
      </c>
      <c r="V63" s="150"/>
      <c r="W63" s="150">
        <f t="shared" si="23"/>
        <v>0</v>
      </c>
      <c r="X63" s="150"/>
      <c r="Y63" s="150">
        <f t="shared" si="24"/>
        <v>0</v>
      </c>
      <c r="Z63" s="150">
        <f t="shared" si="25"/>
        <v>21.99</v>
      </c>
      <c r="AA63" s="150">
        <f t="shared" si="26"/>
        <v>0.05494869331</v>
      </c>
    </row>
    <row r="64" ht="12.75" customHeight="1">
      <c r="A64" s="44" t="s">
        <v>251</v>
      </c>
      <c r="B64" s="151"/>
      <c r="C64" s="151"/>
      <c r="D64" s="151">
        <v>30.119999999999997</v>
      </c>
      <c r="E64" s="151">
        <f t="shared" si="14"/>
        <v>52.45559039</v>
      </c>
      <c r="F64" s="151"/>
      <c r="G64" s="151">
        <f t="shared" si="15"/>
        <v>0</v>
      </c>
      <c r="H64" s="151">
        <v>0.33000000000000007</v>
      </c>
      <c r="I64" s="151">
        <f t="shared" si="16"/>
        <v>0.03000354587</v>
      </c>
      <c r="J64" s="151">
        <v>829.15</v>
      </c>
      <c r="K64" s="151">
        <f t="shared" si="17"/>
        <v>20.53205293</v>
      </c>
      <c r="L64" s="151"/>
      <c r="M64" s="151">
        <f t="shared" si="18"/>
        <v>0</v>
      </c>
      <c r="N64" s="151">
        <v>2.3499999999999996</v>
      </c>
      <c r="O64" s="151">
        <f t="shared" si="19"/>
        <v>0.03345300493</v>
      </c>
      <c r="P64" s="151">
        <v>3.6</v>
      </c>
      <c r="Q64" s="151">
        <f t="shared" si="20"/>
        <v>0.07123535965</v>
      </c>
      <c r="R64" s="151">
        <v>0.0</v>
      </c>
      <c r="S64" s="151">
        <f t="shared" si="21"/>
        <v>0</v>
      </c>
      <c r="T64" s="151">
        <v>3.5</v>
      </c>
      <c r="U64" s="151">
        <f t="shared" si="22"/>
        <v>0.02446726036</v>
      </c>
      <c r="V64" s="151">
        <v>0.0</v>
      </c>
      <c r="W64" s="151">
        <f t="shared" si="23"/>
        <v>0</v>
      </c>
      <c r="X64" s="151">
        <v>0.0</v>
      </c>
      <c r="Y64" s="151">
        <f t="shared" si="24"/>
        <v>0</v>
      </c>
      <c r="Z64" s="151">
        <f t="shared" si="25"/>
        <v>869.05</v>
      </c>
      <c r="AA64" s="151">
        <f t="shared" si="26"/>
        <v>2.171585354</v>
      </c>
    </row>
    <row r="65" ht="12.75" customHeight="1">
      <c r="A65" s="16" t="s">
        <v>252</v>
      </c>
      <c r="B65" s="152"/>
      <c r="C65" s="152"/>
      <c r="D65" s="152"/>
      <c r="E65" s="152">
        <f t="shared" si="14"/>
        <v>0</v>
      </c>
      <c r="F65" s="152"/>
      <c r="G65" s="152">
        <f t="shared" si="15"/>
        <v>0</v>
      </c>
      <c r="H65" s="152"/>
      <c r="I65" s="152">
        <f t="shared" si="16"/>
        <v>0</v>
      </c>
      <c r="J65" s="152"/>
      <c r="K65" s="152">
        <f t="shared" si="17"/>
        <v>0</v>
      </c>
      <c r="L65" s="152"/>
      <c r="M65" s="152">
        <f t="shared" si="18"/>
        <v>0</v>
      </c>
      <c r="N65" s="152">
        <v>0.5</v>
      </c>
      <c r="O65" s="152">
        <f t="shared" si="19"/>
        <v>0.007117660624</v>
      </c>
      <c r="P65" s="152">
        <v>4.1</v>
      </c>
      <c r="Q65" s="152">
        <f t="shared" si="20"/>
        <v>0.0811291596</v>
      </c>
      <c r="R65" s="152"/>
      <c r="S65" s="152">
        <f t="shared" si="21"/>
        <v>0</v>
      </c>
      <c r="T65" s="152"/>
      <c r="U65" s="152">
        <f t="shared" si="22"/>
        <v>0</v>
      </c>
      <c r="V65" s="152"/>
      <c r="W65" s="152">
        <f t="shared" si="23"/>
        <v>0</v>
      </c>
      <c r="X65" s="152"/>
      <c r="Y65" s="152">
        <f t="shared" si="24"/>
        <v>0</v>
      </c>
      <c r="Z65" s="152">
        <f t="shared" si="25"/>
        <v>4.6</v>
      </c>
      <c r="AA65" s="152">
        <f t="shared" si="26"/>
        <v>0.01149449701</v>
      </c>
    </row>
    <row r="66" ht="12.75" customHeight="1">
      <c r="A66" s="22" t="s">
        <v>253</v>
      </c>
      <c r="B66" s="150"/>
      <c r="C66" s="150"/>
      <c r="D66" s="150"/>
      <c r="E66" s="150">
        <f t="shared" si="14"/>
        <v>0</v>
      </c>
      <c r="F66" s="150"/>
      <c r="G66" s="150">
        <f t="shared" si="15"/>
        <v>0</v>
      </c>
      <c r="H66" s="150"/>
      <c r="I66" s="150">
        <f t="shared" si="16"/>
        <v>0</v>
      </c>
      <c r="J66" s="150">
        <v>6.06</v>
      </c>
      <c r="K66" s="150">
        <f t="shared" si="17"/>
        <v>0.1500624022</v>
      </c>
      <c r="L66" s="150">
        <v>36.06</v>
      </c>
      <c r="M66" s="150">
        <f t="shared" si="18"/>
        <v>3.235880041</v>
      </c>
      <c r="N66" s="150">
        <v>164.92</v>
      </c>
      <c r="O66" s="150">
        <f t="shared" si="19"/>
        <v>2.34768918</v>
      </c>
      <c r="P66" s="150">
        <v>290.5299999999999</v>
      </c>
      <c r="Q66" s="150">
        <f t="shared" si="20"/>
        <v>5.7488914</v>
      </c>
      <c r="R66" s="150"/>
      <c r="S66" s="150">
        <f t="shared" si="21"/>
        <v>0</v>
      </c>
      <c r="T66" s="150"/>
      <c r="U66" s="150">
        <f t="shared" si="22"/>
        <v>0</v>
      </c>
      <c r="V66" s="150">
        <v>0.33999999999999997</v>
      </c>
      <c r="W66" s="150">
        <f t="shared" si="23"/>
        <v>0.04471918979</v>
      </c>
      <c r="X66" s="150"/>
      <c r="Y66" s="150">
        <f t="shared" si="24"/>
        <v>0</v>
      </c>
      <c r="Z66" s="150">
        <f t="shared" si="25"/>
        <v>497.91</v>
      </c>
      <c r="AA66" s="150">
        <f t="shared" si="26"/>
        <v>1.244179349</v>
      </c>
    </row>
    <row r="67" ht="12.75" customHeight="1">
      <c r="A67" s="44" t="s">
        <v>254</v>
      </c>
      <c r="B67" s="151"/>
      <c r="C67" s="151"/>
      <c r="D67" s="151"/>
      <c r="E67" s="151">
        <f t="shared" si="14"/>
        <v>0</v>
      </c>
      <c r="F67" s="151">
        <v>3.67</v>
      </c>
      <c r="G67" s="151">
        <f t="shared" si="15"/>
        <v>0.09212957384</v>
      </c>
      <c r="H67" s="151">
        <v>25.0</v>
      </c>
      <c r="I67" s="151">
        <f t="shared" si="16"/>
        <v>2.2729959</v>
      </c>
      <c r="J67" s="151">
        <v>0.5</v>
      </c>
      <c r="K67" s="151">
        <f t="shared" si="17"/>
        <v>0.01238138632</v>
      </c>
      <c r="L67" s="151">
        <v>25.26</v>
      </c>
      <c r="M67" s="151">
        <f t="shared" si="18"/>
        <v>2.266731277</v>
      </c>
      <c r="N67" s="151">
        <v>74.58000000000001</v>
      </c>
      <c r="O67" s="151">
        <f t="shared" si="19"/>
        <v>1.061670259</v>
      </c>
      <c r="P67" s="151">
        <v>0.18</v>
      </c>
      <c r="Q67" s="151">
        <f t="shared" si="20"/>
        <v>0.003561767982</v>
      </c>
      <c r="R67" s="151">
        <v>0.0</v>
      </c>
      <c r="S67" s="151">
        <f t="shared" si="21"/>
        <v>0</v>
      </c>
      <c r="T67" s="151">
        <v>0.0</v>
      </c>
      <c r="U67" s="151">
        <f t="shared" si="22"/>
        <v>0</v>
      </c>
      <c r="V67" s="151">
        <v>12.5</v>
      </c>
      <c r="W67" s="151">
        <f t="shared" si="23"/>
        <v>1.64408786</v>
      </c>
      <c r="X67" s="151">
        <v>0.0</v>
      </c>
      <c r="Y67" s="151">
        <f t="shared" si="24"/>
        <v>0</v>
      </c>
      <c r="Z67" s="151">
        <f t="shared" si="25"/>
        <v>141.69</v>
      </c>
      <c r="AA67" s="151">
        <f t="shared" si="26"/>
        <v>0.3540554959</v>
      </c>
    </row>
    <row r="68" ht="12.75" customHeight="1">
      <c r="A68" s="153" t="s">
        <v>255</v>
      </c>
      <c r="B68" s="154"/>
      <c r="C68" s="154"/>
      <c r="D68" s="154"/>
      <c r="E68" s="154">
        <f t="shared" si="14"/>
        <v>0</v>
      </c>
      <c r="F68" s="154">
        <v>81.32</v>
      </c>
      <c r="G68" s="154">
        <f t="shared" si="15"/>
        <v>2.041410612</v>
      </c>
      <c r="H68" s="154">
        <v>0.0</v>
      </c>
      <c r="I68" s="154">
        <f t="shared" si="16"/>
        <v>0</v>
      </c>
      <c r="J68" s="154">
        <v>2.3099999999999996</v>
      </c>
      <c r="K68" s="154">
        <f t="shared" si="17"/>
        <v>0.05720200479</v>
      </c>
      <c r="L68" s="154">
        <v>44.7</v>
      </c>
      <c r="M68" s="154">
        <f t="shared" si="18"/>
        <v>4.011199052</v>
      </c>
      <c r="N68" s="154">
        <v>307.9100000000001</v>
      </c>
      <c r="O68" s="154">
        <f t="shared" si="19"/>
        <v>4.383197766</v>
      </c>
      <c r="P68" s="154">
        <v>448.3100000000001</v>
      </c>
      <c r="Q68" s="154">
        <f t="shared" si="20"/>
        <v>8.870978912</v>
      </c>
      <c r="R68" s="154">
        <v>994.0</v>
      </c>
      <c r="S68" s="154">
        <f t="shared" si="21"/>
        <v>58.63614913</v>
      </c>
      <c r="T68" s="154">
        <v>3038.2499999999986</v>
      </c>
      <c r="U68" s="154">
        <f t="shared" si="22"/>
        <v>21.23932965</v>
      </c>
      <c r="V68" s="154">
        <v>253.72</v>
      </c>
      <c r="W68" s="154">
        <f t="shared" si="23"/>
        <v>33.37103775</v>
      </c>
      <c r="X68" s="154">
        <v>875.12</v>
      </c>
      <c r="Y68" s="154">
        <f t="shared" si="24"/>
        <v>98.67622849</v>
      </c>
      <c r="Z68" s="154">
        <f t="shared" si="25"/>
        <v>6045.64</v>
      </c>
      <c r="AA68" s="154">
        <f t="shared" si="26"/>
        <v>15.10686759</v>
      </c>
    </row>
    <row r="69" ht="12.75" customHeight="1">
      <c r="A69" s="27" t="s">
        <v>140</v>
      </c>
      <c r="B69" s="155">
        <f t="shared" ref="B69:AA69" si="27">SUM(B29:B68)</f>
        <v>0</v>
      </c>
      <c r="C69" s="155">
        <f t="shared" si="27"/>
        <v>0</v>
      </c>
      <c r="D69" s="155">
        <f t="shared" si="27"/>
        <v>57.42</v>
      </c>
      <c r="E69" s="155">
        <f t="shared" si="27"/>
        <v>100</v>
      </c>
      <c r="F69" s="155">
        <f t="shared" si="27"/>
        <v>3983.52</v>
      </c>
      <c r="G69" s="155">
        <f t="shared" si="27"/>
        <v>100</v>
      </c>
      <c r="H69" s="155">
        <f t="shared" si="27"/>
        <v>1099.87</v>
      </c>
      <c r="I69" s="155">
        <f t="shared" si="27"/>
        <v>100</v>
      </c>
      <c r="J69" s="155">
        <f t="shared" si="27"/>
        <v>4038.32</v>
      </c>
      <c r="K69" s="155">
        <f t="shared" si="27"/>
        <v>100</v>
      </c>
      <c r="L69" s="155">
        <f t="shared" si="27"/>
        <v>1114.38</v>
      </c>
      <c r="M69" s="155">
        <f t="shared" si="27"/>
        <v>100</v>
      </c>
      <c r="N69" s="155">
        <f t="shared" si="27"/>
        <v>7024.78</v>
      </c>
      <c r="O69" s="155">
        <f t="shared" si="27"/>
        <v>100</v>
      </c>
      <c r="P69" s="155">
        <f t="shared" si="27"/>
        <v>5053.67</v>
      </c>
      <c r="Q69" s="155">
        <f t="shared" si="27"/>
        <v>100</v>
      </c>
      <c r="R69" s="155">
        <f t="shared" si="27"/>
        <v>1695.2</v>
      </c>
      <c r="S69" s="155">
        <f t="shared" si="27"/>
        <v>100</v>
      </c>
      <c r="T69" s="155">
        <f t="shared" si="27"/>
        <v>14304.83</v>
      </c>
      <c r="U69" s="155">
        <f t="shared" si="27"/>
        <v>100</v>
      </c>
      <c r="V69" s="155">
        <f t="shared" si="27"/>
        <v>760.3</v>
      </c>
      <c r="W69" s="155">
        <f t="shared" si="27"/>
        <v>100</v>
      </c>
      <c r="X69" s="155">
        <f t="shared" si="27"/>
        <v>886.86</v>
      </c>
      <c r="Y69" s="155">
        <f t="shared" si="27"/>
        <v>100</v>
      </c>
      <c r="Z69" s="155">
        <f t="shared" si="27"/>
        <v>40019.15</v>
      </c>
      <c r="AA69" s="155">
        <f t="shared" si="27"/>
        <v>100</v>
      </c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8:Q28"/>
    <mergeCell ref="R28:S28"/>
    <mergeCell ref="T28:U28"/>
    <mergeCell ref="V28:W28"/>
    <mergeCell ref="Z28:Z29"/>
    <mergeCell ref="AA28:AA29"/>
    <mergeCell ref="F8:G8"/>
    <mergeCell ref="H8:I8"/>
    <mergeCell ref="A27:A29"/>
    <mergeCell ref="B27:Y27"/>
    <mergeCell ref="B28:C28"/>
    <mergeCell ref="D28:E28"/>
    <mergeCell ref="F28:G28"/>
    <mergeCell ref="X28:Y28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7:AA27"/>
    <mergeCell ref="H28:I28"/>
    <mergeCell ref="J28:K28"/>
    <mergeCell ref="L28:M28"/>
    <mergeCell ref="N28:O28"/>
  </mergeCells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5.88"/>
    <col customWidth="1" min="3" max="3" width="6.38"/>
    <col customWidth="1" min="4" max="4" width="5.88"/>
    <col customWidth="1" min="5" max="5" width="6.38"/>
    <col customWidth="1" min="6" max="6" width="7.63"/>
    <col customWidth="1" min="7" max="7" width="6.38"/>
    <col customWidth="1" min="8" max="8" width="7.75"/>
    <col customWidth="1" min="9" max="9" width="6.38"/>
    <col customWidth="1" min="10" max="10" width="8.38"/>
    <col customWidth="1" min="11" max="11" width="6.38"/>
    <col customWidth="1" min="12" max="12" width="5.88"/>
    <col customWidth="1" min="13" max="13" width="7.25"/>
    <col customWidth="1" min="14" max="14" width="7.63"/>
    <col customWidth="1" min="15" max="17" width="6.38"/>
    <col customWidth="1" min="18" max="18" width="5.88"/>
    <col customWidth="1" min="19" max="19" width="6.38"/>
    <col customWidth="1" min="20" max="20" width="5.88"/>
    <col customWidth="1" min="21" max="21" width="6.38"/>
    <col customWidth="1" min="22" max="22" width="5.88"/>
    <col customWidth="1" min="23" max="23" width="6.38"/>
    <col customWidth="1" min="24" max="24" width="5.88"/>
    <col customWidth="1" min="25" max="25" width="6.38"/>
    <col customWidth="1" min="26" max="26" width="7.63"/>
    <col customWidth="1" min="27" max="27" width="6.38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275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>
        <v>0.0</v>
      </c>
      <c r="C10" s="173">
        <v>0.0</v>
      </c>
      <c r="D10" s="16">
        <v>900.0</v>
      </c>
      <c r="E10" s="173">
        <f t="shared" ref="E10:E19" si="1">((D10/D$19*100))</f>
        <v>92.45087263</v>
      </c>
      <c r="F10" s="16">
        <v>0.0</v>
      </c>
      <c r="G10" s="173">
        <f t="shared" ref="G10:G19" si="2">((F10/F$19*100))</f>
        <v>0</v>
      </c>
      <c r="H10" s="152">
        <f>SUM(H30:H38)</f>
        <v>25.3</v>
      </c>
      <c r="I10" s="173">
        <f t="shared" ref="I10:I19" si="3">((H10/H$19*100))</f>
        <v>1.093874304</v>
      </c>
      <c r="J10" s="16">
        <v>130.16</v>
      </c>
      <c r="K10" s="173">
        <f t="shared" ref="K10:K19" si="4">((J10/J$19*100))</f>
        <v>1.914694871</v>
      </c>
      <c r="L10" s="16">
        <v>625.95</v>
      </c>
      <c r="M10" s="173">
        <f t="shared" ref="M10:M19" si="5">((L10/L$19*100))</f>
        <v>25.74252132</v>
      </c>
      <c r="N10" s="136">
        <v>396.35</v>
      </c>
      <c r="O10" s="173">
        <f t="shared" ref="O10:O19" si="6">((N10/N$19*100))</f>
        <v>6.809786437</v>
      </c>
      <c r="P10" s="152">
        <f>SUM(P30:P38)</f>
        <v>850.93</v>
      </c>
      <c r="Q10" s="173">
        <f t="shared" ref="Q10:Q19" si="7">((P10/P$19*100))</f>
        <v>28.7627939</v>
      </c>
      <c r="R10" s="152">
        <f>SUM(R30:R38)</f>
        <v>10.5</v>
      </c>
      <c r="S10" s="173">
        <f t="shared" ref="S10:S19" si="8">((R10/R$19*100))</f>
        <v>12.41134752</v>
      </c>
      <c r="T10" s="152">
        <f>SUM(T30:T38)</f>
        <v>27.55</v>
      </c>
      <c r="U10" s="173">
        <f t="shared" ref="U10:U19" si="9">((T10/T$19*100))</f>
        <v>6.840132085</v>
      </c>
      <c r="V10" s="152">
        <f>SUM(V30:V38)</f>
        <v>2.55</v>
      </c>
      <c r="W10" s="173">
        <f t="shared" ref="W10:W19" si="10">((V10/V$19*100))</f>
        <v>1.164489908</v>
      </c>
      <c r="X10" s="152">
        <f>SUM(X30:X38)</f>
        <v>10</v>
      </c>
      <c r="Y10" s="173">
        <f t="shared" ref="Y10:Y19" si="11">((X10/X$19*100))</f>
        <v>24.17210539</v>
      </c>
      <c r="Z10" s="136">
        <f t="shared" ref="Z10:Z18" si="12">SUM(B10+D10+F10+H10+J10+L10+N10+P10+T10+V10+X10+R10)</f>
        <v>2979.29</v>
      </c>
      <c r="AA10" s="173">
        <f t="shared" ref="AA10:AA19" si="13">((Z10/Z$19*100))</f>
        <v>11.38645117</v>
      </c>
    </row>
    <row r="11" ht="24.75" customHeight="1">
      <c r="A11" s="22" t="s">
        <v>262</v>
      </c>
      <c r="B11" s="22">
        <v>0.0</v>
      </c>
      <c r="C11" s="174">
        <v>0.0</v>
      </c>
      <c r="D11" s="22">
        <v>1.5</v>
      </c>
      <c r="E11" s="174">
        <f t="shared" si="1"/>
        <v>0.1540847877</v>
      </c>
      <c r="F11" s="22">
        <v>75.4</v>
      </c>
      <c r="G11" s="174">
        <f t="shared" si="2"/>
        <v>1.828827561</v>
      </c>
      <c r="H11" s="150">
        <f>SUM(H39:H46)</f>
        <v>390.87</v>
      </c>
      <c r="I11" s="174">
        <f t="shared" si="3"/>
        <v>16.89970945</v>
      </c>
      <c r="J11" s="22">
        <v>1134.19</v>
      </c>
      <c r="K11" s="174">
        <f t="shared" si="4"/>
        <v>16.68429453</v>
      </c>
      <c r="L11" s="22">
        <v>141.09</v>
      </c>
      <c r="M11" s="174">
        <f t="shared" si="5"/>
        <v>5.802400086</v>
      </c>
      <c r="N11" s="139">
        <v>86.73</v>
      </c>
      <c r="O11" s="174">
        <f t="shared" si="6"/>
        <v>1.490129375</v>
      </c>
      <c r="P11" s="150">
        <f>SUM(P39:P46)</f>
        <v>677.49</v>
      </c>
      <c r="Q11" s="174">
        <f t="shared" si="7"/>
        <v>22.90024472</v>
      </c>
      <c r="R11" s="150">
        <f>SUM(R39:R46)</f>
        <v>0</v>
      </c>
      <c r="S11" s="174">
        <f t="shared" si="8"/>
        <v>0</v>
      </c>
      <c r="T11" s="150">
        <f>SUM(T39:T46)</f>
        <v>13.5</v>
      </c>
      <c r="U11" s="174">
        <f t="shared" si="9"/>
        <v>3.351788862</v>
      </c>
      <c r="V11" s="150">
        <f>SUM(V39:V46)</f>
        <v>134.5</v>
      </c>
      <c r="W11" s="174">
        <f t="shared" si="10"/>
        <v>61.42113435</v>
      </c>
      <c r="X11" s="150">
        <f>SUM(X39:X46)</f>
        <v>0.1</v>
      </c>
      <c r="Y11" s="174">
        <f t="shared" si="11"/>
        <v>0.2417210539</v>
      </c>
      <c r="Z11" s="139">
        <f t="shared" si="12"/>
        <v>2655.37</v>
      </c>
      <c r="AA11" s="174">
        <f t="shared" si="13"/>
        <v>10.1484719</v>
      </c>
    </row>
    <row r="12" ht="24.75" customHeight="1">
      <c r="A12" s="22" t="s">
        <v>263</v>
      </c>
      <c r="B12" s="22">
        <v>0.0</v>
      </c>
      <c r="C12" s="174">
        <v>0.0</v>
      </c>
      <c r="D12" s="22">
        <v>3.4</v>
      </c>
      <c r="E12" s="174">
        <f t="shared" si="1"/>
        <v>0.3492588522</v>
      </c>
      <c r="F12" s="22">
        <v>60.11</v>
      </c>
      <c r="G12" s="174">
        <f t="shared" si="2"/>
        <v>1.457968498</v>
      </c>
      <c r="H12" s="150">
        <f>SUM(H47:H52)</f>
        <v>32.2</v>
      </c>
      <c r="I12" s="174">
        <f t="shared" si="3"/>
        <v>1.39220366</v>
      </c>
      <c r="J12" s="22">
        <v>1567.05</v>
      </c>
      <c r="K12" s="174">
        <f t="shared" si="4"/>
        <v>23.05180238</v>
      </c>
      <c r="L12" s="22">
        <v>325.34</v>
      </c>
      <c r="M12" s="174">
        <f t="shared" si="5"/>
        <v>13.37977776</v>
      </c>
      <c r="N12" s="139">
        <v>42.68</v>
      </c>
      <c r="O12" s="174">
        <f t="shared" si="6"/>
        <v>0.7332955346</v>
      </c>
      <c r="P12" s="150">
        <f>SUM(P47:P52)</f>
        <v>12.87</v>
      </c>
      <c r="Q12" s="174">
        <f t="shared" si="7"/>
        <v>0.4350265681</v>
      </c>
      <c r="R12" s="150">
        <f>SUM(R47:R52)</f>
        <v>0</v>
      </c>
      <c r="S12" s="174">
        <f t="shared" si="8"/>
        <v>0</v>
      </c>
      <c r="T12" s="150">
        <f>SUM(T47:T52)</f>
        <v>0</v>
      </c>
      <c r="U12" s="174">
        <f t="shared" si="9"/>
        <v>0</v>
      </c>
      <c r="V12" s="150">
        <f>SUM(V47:V52)</f>
        <v>0</v>
      </c>
      <c r="W12" s="174">
        <f t="shared" si="10"/>
        <v>0</v>
      </c>
      <c r="X12" s="150">
        <f>SUM(X47:X52)</f>
        <v>0.12</v>
      </c>
      <c r="Y12" s="174">
        <f t="shared" si="11"/>
        <v>0.2900652647</v>
      </c>
      <c r="Z12" s="139">
        <f t="shared" si="12"/>
        <v>2043.77</v>
      </c>
      <c r="AA12" s="174">
        <f t="shared" si="13"/>
        <v>7.811017832</v>
      </c>
    </row>
    <row r="13" ht="24.75" customHeight="1">
      <c r="A13" s="22" t="s">
        <v>264</v>
      </c>
      <c r="B13" s="22">
        <v>0.0</v>
      </c>
      <c r="C13" s="174">
        <v>0.0</v>
      </c>
      <c r="D13" s="22">
        <v>0.21</v>
      </c>
      <c r="E13" s="174">
        <f t="shared" si="1"/>
        <v>0.02157187028</v>
      </c>
      <c r="F13" s="22">
        <v>144.29</v>
      </c>
      <c r="G13" s="174">
        <f t="shared" si="2"/>
        <v>3.499755024</v>
      </c>
      <c r="H13" s="150">
        <f>SUM(H53:H54)</f>
        <v>2.71</v>
      </c>
      <c r="I13" s="174">
        <f t="shared" si="3"/>
        <v>0.1171699353</v>
      </c>
      <c r="J13" s="22">
        <v>305.56</v>
      </c>
      <c r="K13" s="174">
        <f t="shared" si="4"/>
        <v>4.494884487</v>
      </c>
      <c r="L13" s="22">
        <v>97.45</v>
      </c>
      <c r="M13" s="174">
        <f t="shared" si="5"/>
        <v>4.007682248</v>
      </c>
      <c r="N13" s="139">
        <v>9.03</v>
      </c>
      <c r="O13" s="174">
        <f t="shared" si="6"/>
        <v>0.1551466419</v>
      </c>
      <c r="P13" s="150">
        <f>SUM(P53:P54)</f>
        <v>7.54</v>
      </c>
      <c r="Q13" s="174">
        <f t="shared" si="7"/>
        <v>0.25486405</v>
      </c>
      <c r="R13" s="150">
        <f>SUM(R53:R54)</f>
        <v>0</v>
      </c>
      <c r="S13" s="174">
        <f t="shared" si="8"/>
        <v>0</v>
      </c>
      <c r="T13" s="150">
        <f>SUM(T53:T54)</f>
        <v>18.7</v>
      </c>
      <c r="U13" s="174">
        <f t="shared" si="9"/>
        <v>4.642848276</v>
      </c>
      <c r="V13" s="150">
        <f>SUM(V53:V54)</f>
        <v>0</v>
      </c>
      <c r="W13" s="174">
        <f t="shared" si="10"/>
        <v>0</v>
      </c>
      <c r="X13" s="150">
        <f>SUM(X53:X54)</f>
        <v>0</v>
      </c>
      <c r="Y13" s="174">
        <f t="shared" si="11"/>
        <v>0</v>
      </c>
      <c r="Z13" s="139">
        <f t="shared" si="12"/>
        <v>585.49</v>
      </c>
      <c r="AA13" s="174">
        <f t="shared" si="13"/>
        <v>2.237665114</v>
      </c>
    </row>
    <row r="14" ht="24.75" customHeight="1">
      <c r="A14" s="22" t="s">
        <v>265</v>
      </c>
      <c r="B14" s="22">
        <v>0.0</v>
      </c>
      <c r="C14" s="174">
        <v>0.0</v>
      </c>
      <c r="D14" s="22">
        <v>0.01</v>
      </c>
      <c r="E14" s="174">
        <f t="shared" si="1"/>
        <v>0.001027231918</v>
      </c>
      <c r="F14" s="22">
        <v>2130.37</v>
      </c>
      <c r="G14" s="174">
        <f t="shared" si="2"/>
        <v>51.67214021</v>
      </c>
      <c r="H14" s="150">
        <f>SUM(H55:H57)</f>
        <v>1104.79</v>
      </c>
      <c r="I14" s="174">
        <f t="shared" si="3"/>
        <v>47.76685345</v>
      </c>
      <c r="J14" s="22">
        <v>1223.47</v>
      </c>
      <c r="K14" s="174">
        <f t="shared" si="4"/>
        <v>17.99763164</v>
      </c>
      <c r="L14" s="22">
        <v>682.44</v>
      </c>
      <c r="M14" s="174">
        <f t="shared" si="5"/>
        <v>28.06570214</v>
      </c>
      <c r="N14" s="139">
        <v>1097.92</v>
      </c>
      <c r="O14" s="174">
        <f t="shared" si="6"/>
        <v>18.86363246</v>
      </c>
      <c r="P14" s="150">
        <f>SUM(P55:P57)</f>
        <v>464.29</v>
      </c>
      <c r="Q14" s="174">
        <f t="shared" si="7"/>
        <v>15.693744</v>
      </c>
      <c r="R14" s="150">
        <f>SUM(R55:R57)</f>
        <v>25.15</v>
      </c>
      <c r="S14" s="174">
        <f t="shared" si="8"/>
        <v>29.72813239</v>
      </c>
      <c r="T14" s="150">
        <f>SUM(T55:T57)</f>
        <v>6.15</v>
      </c>
      <c r="U14" s="174">
        <f t="shared" si="9"/>
        <v>1.526926037</v>
      </c>
      <c r="V14" s="150">
        <f>SUM(V55:V57)</f>
        <v>68.01</v>
      </c>
      <c r="W14" s="174">
        <f t="shared" si="10"/>
        <v>31.05763083</v>
      </c>
      <c r="X14" s="150">
        <f>SUM(X55:X57)</f>
        <v>20.67</v>
      </c>
      <c r="Y14" s="174">
        <f t="shared" si="11"/>
        <v>49.96374184</v>
      </c>
      <c r="Z14" s="139">
        <f t="shared" si="12"/>
        <v>6823.27</v>
      </c>
      <c r="AA14" s="174">
        <f t="shared" si="13"/>
        <v>26.07763283</v>
      </c>
    </row>
    <row r="15" ht="24.75" customHeight="1">
      <c r="A15" s="22" t="s">
        <v>73</v>
      </c>
      <c r="B15" s="22">
        <v>0.0</v>
      </c>
      <c r="C15" s="174">
        <v>0.0</v>
      </c>
      <c r="D15" s="22">
        <v>0.0</v>
      </c>
      <c r="E15" s="174">
        <f t="shared" si="1"/>
        <v>0</v>
      </c>
      <c r="F15" s="22">
        <v>41.25</v>
      </c>
      <c r="G15" s="174">
        <f t="shared" si="2"/>
        <v>1.000519057</v>
      </c>
      <c r="H15" s="150">
        <f>SUM(H58:H60)</f>
        <v>66.91</v>
      </c>
      <c r="I15" s="174">
        <f t="shared" si="3"/>
        <v>2.892930027</v>
      </c>
      <c r="J15" s="22">
        <v>6.32</v>
      </c>
      <c r="K15" s="174">
        <f t="shared" si="4"/>
        <v>0.09296920395</v>
      </c>
      <c r="L15" s="22">
        <v>84.78</v>
      </c>
      <c r="M15" s="174">
        <f t="shared" si="5"/>
        <v>3.486621867</v>
      </c>
      <c r="N15" s="139">
        <v>43.12</v>
      </c>
      <c r="O15" s="174">
        <f t="shared" si="6"/>
        <v>0.7408552824</v>
      </c>
      <c r="P15" s="150">
        <f>SUM(P58:P60)</f>
        <v>16.8</v>
      </c>
      <c r="Q15" s="174">
        <f t="shared" si="7"/>
        <v>0.5678668487</v>
      </c>
      <c r="R15" s="150">
        <f>SUM(R58:R60)</f>
        <v>5</v>
      </c>
      <c r="S15" s="174">
        <f t="shared" si="8"/>
        <v>5.910165485</v>
      </c>
      <c r="T15" s="150">
        <f>SUM(T58:T60)</f>
        <v>0</v>
      </c>
      <c r="U15" s="174">
        <f t="shared" si="9"/>
        <v>0</v>
      </c>
      <c r="V15" s="150">
        <f>SUM(V58:V60)</f>
        <v>4.99</v>
      </c>
      <c r="W15" s="174">
        <f t="shared" si="10"/>
        <v>2.278746918</v>
      </c>
      <c r="X15" s="150">
        <f>SUM(X58:X60)</f>
        <v>5.17</v>
      </c>
      <c r="Y15" s="174">
        <f t="shared" si="11"/>
        <v>12.49697849</v>
      </c>
      <c r="Z15" s="139">
        <f t="shared" si="12"/>
        <v>274.34</v>
      </c>
      <c r="AA15" s="174">
        <f t="shared" si="13"/>
        <v>1.048491089</v>
      </c>
    </row>
    <row r="16" ht="24.75" customHeight="1">
      <c r="A16" s="22" t="s">
        <v>266</v>
      </c>
      <c r="B16" s="22">
        <v>0.0</v>
      </c>
      <c r="C16" s="174">
        <v>0.0</v>
      </c>
      <c r="D16" s="22">
        <v>68.37</v>
      </c>
      <c r="E16" s="174">
        <f t="shared" si="1"/>
        <v>7.023184624</v>
      </c>
      <c r="F16" s="22">
        <v>1328.24</v>
      </c>
      <c r="G16" s="174">
        <f t="shared" si="2"/>
        <v>32.21647109</v>
      </c>
      <c r="H16" s="150">
        <f>SUM(H61:H64)</f>
        <v>679.8</v>
      </c>
      <c r="I16" s="174">
        <f t="shared" si="3"/>
        <v>29.39192695</v>
      </c>
      <c r="J16" s="22">
        <v>2427.55</v>
      </c>
      <c r="K16" s="174">
        <f t="shared" si="4"/>
        <v>35.71003023</v>
      </c>
      <c r="L16" s="22">
        <v>146.43</v>
      </c>
      <c r="M16" s="174">
        <f t="shared" si="5"/>
        <v>6.02201038</v>
      </c>
      <c r="N16" s="139">
        <v>3557.12</v>
      </c>
      <c r="O16" s="174">
        <f t="shared" si="6"/>
        <v>61.11575005</v>
      </c>
      <c r="P16" s="150">
        <f>SUM(P61:P64)</f>
        <v>781.37</v>
      </c>
      <c r="Q16" s="174">
        <f t="shared" si="7"/>
        <v>26.41155474</v>
      </c>
      <c r="R16" s="150">
        <f>SUM(R61:R64)</f>
        <v>15.4</v>
      </c>
      <c r="S16" s="174">
        <f t="shared" si="8"/>
        <v>18.20330969</v>
      </c>
      <c r="T16" s="150">
        <f>SUM(T61:T64)</f>
        <v>224.72</v>
      </c>
      <c r="U16" s="174">
        <f t="shared" si="9"/>
        <v>55.79362912</v>
      </c>
      <c r="V16" s="150">
        <f>SUM(V61:V64)</f>
        <v>0</v>
      </c>
      <c r="W16" s="174">
        <f t="shared" si="10"/>
        <v>0</v>
      </c>
      <c r="X16" s="150">
        <f>SUM(X61:X64)</f>
        <v>0</v>
      </c>
      <c r="Y16" s="174">
        <f t="shared" si="11"/>
        <v>0</v>
      </c>
      <c r="Z16" s="139">
        <f t="shared" si="12"/>
        <v>9229</v>
      </c>
      <c r="AA16" s="174">
        <f t="shared" si="13"/>
        <v>35.27201376</v>
      </c>
    </row>
    <row r="17" ht="24.75" customHeight="1">
      <c r="A17" s="22" t="s">
        <v>267</v>
      </c>
      <c r="B17" s="22">
        <v>0.0</v>
      </c>
      <c r="C17" s="174">
        <v>0.0</v>
      </c>
      <c r="D17" s="22">
        <v>0.0</v>
      </c>
      <c r="E17" s="174">
        <f t="shared" si="1"/>
        <v>0</v>
      </c>
      <c r="F17" s="22">
        <v>34.25</v>
      </c>
      <c r="G17" s="174">
        <f t="shared" si="2"/>
        <v>0.830734005</v>
      </c>
      <c r="H17" s="150">
        <f>SUM(H65:H67)</f>
        <v>10.3</v>
      </c>
      <c r="I17" s="174">
        <f t="shared" si="3"/>
        <v>0.4453322265</v>
      </c>
      <c r="J17" s="22">
        <v>3.65</v>
      </c>
      <c r="K17" s="174">
        <f t="shared" si="4"/>
        <v>0.05369265735</v>
      </c>
      <c r="L17" s="22">
        <v>322.24</v>
      </c>
      <c r="M17" s="174">
        <f t="shared" si="5"/>
        <v>13.25228864</v>
      </c>
      <c r="N17" s="139">
        <v>81.34</v>
      </c>
      <c r="O17" s="174">
        <f t="shared" si="6"/>
        <v>1.397522464</v>
      </c>
      <c r="P17" s="150">
        <f>SUM(P65:P67)</f>
        <v>13.22</v>
      </c>
      <c r="Q17" s="174">
        <f t="shared" si="7"/>
        <v>0.4468571274</v>
      </c>
      <c r="R17" s="150">
        <f>SUM(R65:R67)</f>
        <v>0</v>
      </c>
      <c r="S17" s="174">
        <f t="shared" si="8"/>
        <v>0</v>
      </c>
      <c r="T17" s="150">
        <f>SUM(T65:T67)</f>
        <v>0</v>
      </c>
      <c r="U17" s="174">
        <f t="shared" si="9"/>
        <v>0</v>
      </c>
      <c r="V17" s="150">
        <f>SUM(V65:V67)</f>
        <v>0.25</v>
      </c>
      <c r="W17" s="174">
        <f t="shared" si="10"/>
        <v>0.1141656772</v>
      </c>
      <c r="X17" s="150">
        <f>SUM(X65:X67)</f>
        <v>0</v>
      </c>
      <c r="Y17" s="174">
        <f t="shared" si="11"/>
        <v>0</v>
      </c>
      <c r="Z17" s="139">
        <f t="shared" si="12"/>
        <v>465.25</v>
      </c>
      <c r="AA17" s="174">
        <f t="shared" si="13"/>
        <v>1.778123784</v>
      </c>
    </row>
    <row r="18" ht="24.75" customHeight="1">
      <c r="A18" s="44" t="s">
        <v>268</v>
      </c>
      <c r="B18" s="44">
        <v>0.0</v>
      </c>
      <c r="C18" s="175">
        <v>0.0</v>
      </c>
      <c r="D18" s="44">
        <v>0.0</v>
      </c>
      <c r="E18" s="175">
        <f t="shared" si="1"/>
        <v>0</v>
      </c>
      <c r="F18" s="44">
        <v>308.95</v>
      </c>
      <c r="G18" s="175">
        <f t="shared" si="2"/>
        <v>7.493584551</v>
      </c>
      <c r="H18" s="151">
        <f>SUM(H68)</f>
        <v>0</v>
      </c>
      <c r="I18" s="175">
        <f t="shared" si="3"/>
        <v>0</v>
      </c>
      <c r="J18" s="44">
        <v>0.0</v>
      </c>
      <c r="K18" s="175">
        <f t="shared" si="4"/>
        <v>0</v>
      </c>
      <c r="L18" s="44">
        <v>5.86</v>
      </c>
      <c r="M18" s="175">
        <f t="shared" si="5"/>
        <v>0.2409955667</v>
      </c>
      <c r="N18" s="142">
        <v>506.01</v>
      </c>
      <c r="O18" s="175">
        <f t="shared" si="6"/>
        <v>8.693881759</v>
      </c>
      <c r="P18" s="151">
        <f>SUM(P68)</f>
        <v>133.93</v>
      </c>
      <c r="Q18" s="175">
        <f t="shared" si="7"/>
        <v>4.527048039</v>
      </c>
      <c r="R18" s="151">
        <f>SUM(R68)</f>
        <v>28.55</v>
      </c>
      <c r="S18" s="175">
        <f t="shared" si="8"/>
        <v>33.74704492</v>
      </c>
      <c r="T18" s="151">
        <f>SUM(T68)</f>
        <v>112.15</v>
      </c>
      <c r="U18" s="175">
        <f t="shared" si="9"/>
        <v>27.84467562</v>
      </c>
      <c r="V18" s="151">
        <f>SUM(V68)</f>
        <v>8.68</v>
      </c>
      <c r="W18" s="175">
        <f t="shared" si="10"/>
        <v>3.963832313</v>
      </c>
      <c r="X18" s="151">
        <f>SUM(X68)</f>
        <v>5.31</v>
      </c>
      <c r="Y18" s="175">
        <f t="shared" si="11"/>
        <v>12.83538796</v>
      </c>
      <c r="Z18" s="142">
        <f t="shared" si="12"/>
        <v>1109.44</v>
      </c>
      <c r="AA18" s="175">
        <f t="shared" si="13"/>
        <v>4.240132512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7">
        <f>SUM(D10:D18)</f>
        <v>973.49</v>
      </c>
      <c r="E19" s="178">
        <f t="shared" si="1"/>
        <v>100</v>
      </c>
      <c r="F19" s="177">
        <f>SUM(F10:F18)</f>
        <v>4122.86</v>
      </c>
      <c r="G19" s="178">
        <f t="shared" si="2"/>
        <v>100</v>
      </c>
      <c r="H19" s="179">
        <f>SUM(H10:H18)</f>
        <v>2312.88</v>
      </c>
      <c r="I19" s="178">
        <f t="shared" si="3"/>
        <v>100</v>
      </c>
      <c r="J19" s="177">
        <f>SUM(J10:J18)</f>
        <v>6797.95</v>
      </c>
      <c r="K19" s="178">
        <f t="shared" si="4"/>
        <v>100</v>
      </c>
      <c r="L19" s="177">
        <f>SUM(L10:L18)</f>
        <v>2431.58</v>
      </c>
      <c r="M19" s="178">
        <f t="shared" si="5"/>
        <v>100</v>
      </c>
      <c r="N19" s="155">
        <f>SUM(N10:N18)</f>
        <v>5820.3</v>
      </c>
      <c r="O19" s="178">
        <f t="shared" si="6"/>
        <v>100</v>
      </c>
      <c r="P19" s="155">
        <f>SUM(P10:P18)</f>
        <v>2958.44</v>
      </c>
      <c r="Q19" s="178">
        <f t="shared" si="7"/>
        <v>100</v>
      </c>
      <c r="R19" s="155">
        <f>SUM(R10:R18)</f>
        <v>84.6</v>
      </c>
      <c r="S19" s="178">
        <f t="shared" si="8"/>
        <v>100</v>
      </c>
      <c r="T19" s="179">
        <f>SUM(T10:T18)</f>
        <v>402.77</v>
      </c>
      <c r="U19" s="178">
        <f t="shared" si="9"/>
        <v>100</v>
      </c>
      <c r="V19" s="179">
        <f>SUM(V10:V18)</f>
        <v>218.98</v>
      </c>
      <c r="W19" s="178">
        <f t="shared" si="10"/>
        <v>100</v>
      </c>
      <c r="X19" s="179">
        <f>SUM(X10:X18)</f>
        <v>41.37</v>
      </c>
      <c r="Y19" s="178">
        <f t="shared" si="11"/>
        <v>100</v>
      </c>
      <c r="Z19" s="155">
        <f>SUM(Z10:Z18)</f>
        <v>26165.22</v>
      </c>
      <c r="AA19" s="180">
        <f t="shared" si="13"/>
        <v>100</v>
      </c>
    </row>
    <row r="20" ht="12.75" customHeight="1"/>
    <row r="21" ht="12.75" customHeight="1"/>
    <row r="22" ht="12.75" customHeight="1">
      <c r="A22" s="1" t="s">
        <v>0</v>
      </c>
    </row>
    <row r="23" ht="12.75" customHeight="1">
      <c r="A23" s="1" t="s">
        <v>2</v>
      </c>
    </row>
    <row r="24" ht="12.75" customHeight="1">
      <c r="A24" s="1" t="s">
        <v>190</v>
      </c>
    </row>
    <row r="25" ht="12.75" customHeight="1"/>
    <row r="26" ht="12.75" customHeight="1"/>
    <row r="27" ht="12.75" customHeight="1">
      <c r="A27" s="181" t="s">
        <v>216</v>
      </c>
      <c r="B27" s="166" t="s">
        <v>260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66" t="s">
        <v>15</v>
      </c>
      <c r="AA27" s="159"/>
    </row>
    <row r="28" ht="12.75" customHeight="1">
      <c r="A28" s="182"/>
      <c r="B28" s="168" t="s">
        <v>154</v>
      </c>
      <c r="C28" s="71"/>
      <c r="D28" s="168" t="s">
        <v>155</v>
      </c>
      <c r="E28" s="71"/>
      <c r="F28" s="168" t="s">
        <v>156</v>
      </c>
      <c r="G28" s="71"/>
      <c r="H28" s="168" t="s">
        <v>157</v>
      </c>
      <c r="I28" s="71"/>
      <c r="J28" s="168" t="s">
        <v>158</v>
      </c>
      <c r="K28" s="71"/>
      <c r="L28" s="168" t="s">
        <v>159</v>
      </c>
      <c r="M28" s="71"/>
      <c r="N28" s="169" t="s">
        <v>161</v>
      </c>
      <c r="O28" s="71"/>
      <c r="P28" s="168" t="s">
        <v>162</v>
      </c>
      <c r="Q28" s="71"/>
      <c r="R28" s="168" t="s">
        <v>163</v>
      </c>
      <c r="S28" s="71"/>
      <c r="T28" s="168" t="s">
        <v>164</v>
      </c>
      <c r="U28" s="71"/>
      <c r="V28" s="168" t="s">
        <v>165</v>
      </c>
      <c r="W28" s="71"/>
      <c r="X28" s="168" t="s">
        <v>166</v>
      </c>
      <c r="Y28" s="71"/>
      <c r="Z28" s="96" t="s">
        <v>261</v>
      </c>
      <c r="AA28" s="170" t="s">
        <v>9</v>
      </c>
    </row>
    <row r="29" ht="12.75" customHeight="1">
      <c r="A29" s="120"/>
      <c r="B29" s="171" t="s">
        <v>261</v>
      </c>
      <c r="C29" s="171" t="s">
        <v>9</v>
      </c>
      <c r="D29" s="171" t="s">
        <v>261</v>
      </c>
      <c r="E29" s="171" t="s">
        <v>9</v>
      </c>
      <c r="F29" s="171" t="s">
        <v>261</v>
      </c>
      <c r="G29" s="171" t="s">
        <v>9</v>
      </c>
      <c r="H29" s="171" t="s">
        <v>261</v>
      </c>
      <c r="I29" s="171" t="s">
        <v>9</v>
      </c>
      <c r="J29" s="171" t="s">
        <v>261</v>
      </c>
      <c r="K29" s="171" t="s">
        <v>9</v>
      </c>
      <c r="L29" s="171" t="s">
        <v>261</v>
      </c>
      <c r="M29" s="171" t="s">
        <v>9</v>
      </c>
      <c r="N29" s="172" t="s">
        <v>261</v>
      </c>
      <c r="O29" s="171" t="s">
        <v>9</v>
      </c>
      <c r="P29" s="171" t="s">
        <v>261</v>
      </c>
      <c r="Q29" s="171" t="s">
        <v>9</v>
      </c>
      <c r="R29" s="171" t="s">
        <v>261</v>
      </c>
      <c r="S29" s="171" t="s">
        <v>9</v>
      </c>
      <c r="T29" s="171" t="s">
        <v>261</v>
      </c>
      <c r="U29" s="171" t="s">
        <v>9</v>
      </c>
      <c r="V29" s="171" t="s">
        <v>261</v>
      </c>
      <c r="W29" s="171" t="s">
        <v>9</v>
      </c>
      <c r="X29" s="171" t="s">
        <v>261</v>
      </c>
      <c r="Y29" s="171" t="s">
        <v>9</v>
      </c>
      <c r="Z29" s="14"/>
      <c r="AA29" s="15"/>
    </row>
    <row r="30" ht="12.75" customHeight="1">
      <c r="A30" s="16" t="s">
        <v>217</v>
      </c>
      <c r="B30" s="150"/>
      <c r="C30" s="150"/>
      <c r="D30" s="150"/>
      <c r="E30" s="150">
        <f t="shared" ref="E30:E68" si="14">((D30/D$69*100))</f>
        <v>0</v>
      </c>
      <c r="F30" s="150"/>
      <c r="G30" s="150">
        <f t="shared" ref="G30:G68" si="15">((F30/F$69*100))</f>
        <v>0</v>
      </c>
      <c r="H30" s="150"/>
      <c r="I30" s="150">
        <f t="shared" ref="I30:I68" si="16">((H30/H$69*100))</f>
        <v>0</v>
      </c>
      <c r="J30" s="150"/>
      <c r="K30" s="150">
        <f t="shared" ref="K30:K68" si="17">((J30/J$69*100))</f>
        <v>0</v>
      </c>
      <c r="L30" s="150">
        <v>7.6</v>
      </c>
      <c r="M30" s="150">
        <f t="shared" ref="M30:M68" si="18">((L30/L$69*100))</f>
        <v>0.3125539772</v>
      </c>
      <c r="N30" s="150">
        <v>22.71000000000001</v>
      </c>
      <c r="O30" s="150">
        <f t="shared" ref="O30:O68" si="19">((N30/N$69*100))</f>
        <v>0.3901860729</v>
      </c>
      <c r="P30" s="150">
        <v>81.72</v>
      </c>
      <c r="Q30" s="150">
        <f t="shared" ref="Q30:Q68" si="20">((P30/P$69*100))</f>
        <v>2.7622666</v>
      </c>
      <c r="R30" s="150">
        <v>10.5</v>
      </c>
      <c r="S30" s="150">
        <f t="shared" ref="S30:S68" si="21">((R30/R$69*100))</f>
        <v>12.41134752</v>
      </c>
      <c r="T30" s="150">
        <v>5.5</v>
      </c>
      <c r="U30" s="150">
        <f t="shared" ref="U30:U68" si="22">((T30/T$69*100))</f>
        <v>1.36554361</v>
      </c>
      <c r="V30" s="150">
        <v>1.5</v>
      </c>
      <c r="W30" s="150">
        <f t="shared" ref="W30:W68" si="23">((V30/V$69*100))</f>
        <v>0.6849940634</v>
      </c>
      <c r="X30" s="150">
        <v>10.0</v>
      </c>
      <c r="Y30" s="150">
        <f t="shared" ref="Y30:Y68" si="24">((X30/X$69*100))</f>
        <v>24.17210539</v>
      </c>
      <c r="Z30" s="150">
        <f t="shared" ref="Z30:Z68" si="25">B30+D30+F30+H30+J30+L30+N30+P30+R30+T30+V30+X30</f>
        <v>139.53</v>
      </c>
      <c r="AA30" s="150">
        <f t="shared" ref="AA30:AA68" si="26">((Z30/Z$69*100))</f>
        <v>0.5332651512</v>
      </c>
    </row>
    <row r="31" ht="12.75" customHeight="1">
      <c r="A31" s="22" t="s">
        <v>218</v>
      </c>
      <c r="B31" s="150"/>
      <c r="C31" s="150"/>
      <c r="D31" s="150"/>
      <c r="E31" s="150">
        <f t="shared" si="14"/>
        <v>0</v>
      </c>
      <c r="F31" s="150"/>
      <c r="G31" s="150">
        <f t="shared" si="15"/>
        <v>0</v>
      </c>
      <c r="H31" s="150"/>
      <c r="I31" s="150">
        <f t="shared" si="16"/>
        <v>0</v>
      </c>
      <c r="J31" s="150">
        <v>26.6</v>
      </c>
      <c r="K31" s="150">
        <f t="shared" si="17"/>
        <v>0.3912944344</v>
      </c>
      <c r="L31" s="150">
        <v>34.51</v>
      </c>
      <c r="M31" s="150">
        <f t="shared" si="18"/>
        <v>1.41924181</v>
      </c>
      <c r="N31" s="150">
        <v>139.18999999999997</v>
      </c>
      <c r="O31" s="150">
        <f t="shared" si="19"/>
        <v>2.391457485</v>
      </c>
      <c r="P31" s="150">
        <v>54.52</v>
      </c>
      <c r="Q31" s="150">
        <f t="shared" si="20"/>
        <v>1.842863131</v>
      </c>
      <c r="R31" s="150"/>
      <c r="S31" s="150">
        <f t="shared" si="21"/>
        <v>0</v>
      </c>
      <c r="T31" s="150">
        <v>22.05</v>
      </c>
      <c r="U31" s="150">
        <f t="shared" si="22"/>
        <v>5.474588475</v>
      </c>
      <c r="V31" s="150"/>
      <c r="W31" s="150">
        <f t="shared" si="23"/>
        <v>0</v>
      </c>
      <c r="X31" s="150"/>
      <c r="Y31" s="150">
        <f t="shared" si="24"/>
        <v>0</v>
      </c>
      <c r="Z31" s="150">
        <f t="shared" si="25"/>
        <v>276.87</v>
      </c>
      <c r="AA31" s="150">
        <f t="shared" si="26"/>
        <v>1.058160413</v>
      </c>
    </row>
    <row r="32" ht="12.75" customHeight="1">
      <c r="A32" s="22" t="s">
        <v>219</v>
      </c>
      <c r="B32" s="150"/>
      <c r="C32" s="150"/>
      <c r="D32" s="150"/>
      <c r="E32" s="150">
        <f t="shared" si="14"/>
        <v>0</v>
      </c>
      <c r="F32" s="150"/>
      <c r="G32" s="150">
        <f t="shared" si="15"/>
        <v>0</v>
      </c>
      <c r="H32" s="150"/>
      <c r="I32" s="150">
        <f t="shared" si="16"/>
        <v>0</v>
      </c>
      <c r="J32" s="150">
        <v>85.0</v>
      </c>
      <c r="K32" s="150">
        <f t="shared" si="17"/>
        <v>1.250376952</v>
      </c>
      <c r="L32" s="150">
        <v>134.56</v>
      </c>
      <c r="M32" s="150">
        <f t="shared" si="18"/>
        <v>5.533850418</v>
      </c>
      <c r="N32" s="150"/>
      <c r="O32" s="150">
        <f t="shared" si="19"/>
        <v>0</v>
      </c>
      <c r="P32" s="150">
        <v>191.19</v>
      </c>
      <c r="Q32" s="150">
        <f t="shared" si="20"/>
        <v>6.462527548</v>
      </c>
      <c r="R32" s="150"/>
      <c r="S32" s="150">
        <f t="shared" si="21"/>
        <v>0</v>
      </c>
      <c r="T32" s="150"/>
      <c r="U32" s="150">
        <f t="shared" si="22"/>
        <v>0</v>
      </c>
      <c r="V32" s="150"/>
      <c r="W32" s="150">
        <f t="shared" si="23"/>
        <v>0</v>
      </c>
      <c r="X32" s="150"/>
      <c r="Y32" s="150">
        <f t="shared" si="24"/>
        <v>0</v>
      </c>
      <c r="Z32" s="150">
        <f t="shared" si="25"/>
        <v>410.75</v>
      </c>
      <c r="AA32" s="150">
        <f t="shared" si="26"/>
        <v>1.569832014</v>
      </c>
    </row>
    <row r="33" ht="12.75" customHeight="1">
      <c r="A33" s="22" t="s">
        <v>220</v>
      </c>
      <c r="B33" s="150"/>
      <c r="C33" s="150"/>
      <c r="D33" s="150"/>
      <c r="E33" s="150">
        <f t="shared" si="14"/>
        <v>0</v>
      </c>
      <c r="F33" s="150"/>
      <c r="G33" s="150">
        <f t="shared" si="15"/>
        <v>0</v>
      </c>
      <c r="H33" s="150">
        <v>5.3</v>
      </c>
      <c r="I33" s="150">
        <f t="shared" si="16"/>
        <v>0.229151534</v>
      </c>
      <c r="J33" s="150"/>
      <c r="K33" s="150">
        <f t="shared" si="17"/>
        <v>0</v>
      </c>
      <c r="L33" s="150">
        <v>28.009999999999998</v>
      </c>
      <c r="M33" s="150">
        <f t="shared" si="18"/>
        <v>1.151925908</v>
      </c>
      <c r="N33" s="150">
        <v>1.3</v>
      </c>
      <c r="O33" s="150">
        <f t="shared" si="19"/>
        <v>0.02233561844</v>
      </c>
      <c r="P33" s="150">
        <v>41.45</v>
      </c>
      <c r="Q33" s="150">
        <f t="shared" si="20"/>
        <v>1.401076243</v>
      </c>
      <c r="R33" s="150"/>
      <c r="S33" s="150">
        <f t="shared" si="21"/>
        <v>0</v>
      </c>
      <c r="T33" s="150"/>
      <c r="U33" s="150">
        <f t="shared" si="22"/>
        <v>0</v>
      </c>
      <c r="V33" s="150"/>
      <c r="W33" s="150">
        <f t="shared" si="23"/>
        <v>0</v>
      </c>
      <c r="X33" s="150"/>
      <c r="Y33" s="150">
        <f t="shared" si="24"/>
        <v>0</v>
      </c>
      <c r="Z33" s="150">
        <f t="shared" si="25"/>
        <v>76.06</v>
      </c>
      <c r="AA33" s="150">
        <f t="shared" si="26"/>
        <v>0.2906912306</v>
      </c>
    </row>
    <row r="34" ht="12.75" customHeight="1">
      <c r="A34" s="22" t="s">
        <v>221</v>
      </c>
      <c r="B34" s="150"/>
      <c r="C34" s="150"/>
      <c r="D34" s="150"/>
      <c r="E34" s="150">
        <f t="shared" si="14"/>
        <v>0</v>
      </c>
      <c r="F34" s="150"/>
      <c r="G34" s="150">
        <f t="shared" si="15"/>
        <v>0</v>
      </c>
      <c r="H34" s="150">
        <v>20.0</v>
      </c>
      <c r="I34" s="150">
        <f t="shared" si="16"/>
        <v>0.8647227699</v>
      </c>
      <c r="J34" s="150">
        <v>18.5</v>
      </c>
      <c r="K34" s="150">
        <f t="shared" si="17"/>
        <v>0.272140866</v>
      </c>
      <c r="L34" s="150"/>
      <c r="M34" s="150">
        <f t="shared" si="18"/>
        <v>0</v>
      </c>
      <c r="N34" s="150">
        <v>2.6</v>
      </c>
      <c r="O34" s="150">
        <f t="shared" si="19"/>
        <v>0.04467123688</v>
      </c>
      <c r="P34" s="150">
        <v>87.16000000000001</v>
      </c>
      <c r="Q34" s="150">
        <f t="shared" si="20"/>
        <v>2.946147294</v>
      </c>
      <c r="R34" s="150"/>
      <c r="S34" s="150">
        <f t="shared" si="21"/>
        <v>0</v>
      </c>
      <c r="T34" s="150"/>
      <c r="U34" s="150">
        <f t="shared" si="22"/>
        <v>0</v>
      </c>
      <c r="V34" s="150"/>
      <c r="W34" s="150">
        <f t="shared" si="23"/>
        <v>0</v>
      </c>
      <c r="X34" s="150"/>
      <c r="Y34" s="150">
        <f t="shared" si="24"/>
        <v>0</v>
      </c>
      <c r="Z34" s="150">
        <f t="shared" si="25"/>
        <v>128.26</v>
      </c>
      <c r="AA34" s="150">
        <f t="shared" si="26"/>
        <v>0.4901927062</v>
      </c>
    </row>
    <row r="35" ht="12.75" customHeight="1">
      <c r="A35" s="22" t="s">
        <v>222</v>
      </c>
      <c r="B35" s="150"/>
      <c r="C35" s="150"/>
      <c r="D35" s="150"/>
      <c r="E35" s="150">
        <f t="shared" si="14"/>
        <v>0</v>
      </c>
      <c r="F35" s="150"/>
      <c r="G35" s="150">
        <f t="shared" si="15"/>
        <v>0</v>
      </c>
      <c r="H35" s="150"/>
      <c r="I35" s="150">
        <f t="shared" si="16"/>
        <v>0</v>
      </c>
      <c r="J35" s="150"/>
      <c r="K35" s="150">
        <f t="shared" si="17"/>
        <v>0</v>
      </c>
      <c r="L35" s="150">
        <v>1.0</v>
      </c>
      <c r="M35" s="150">
        <f t="shared" si="18"/>
        <v>0.04112552332</v>
      </c>
      <c r="N35" s="150"/>
      <c r="O35" s="150">
        <f t="shared" si="19"/>
        <v>0</v>
      </c>
      <c r="P35" s="150">
        <v>354.14000000000004</v>
      </c>
      <c r="Q35" s="150">
        <f t="shared" si="20"/>
        <v>11.97049797</v>
      </c>
      <c r="R35" s="150"/>
      <c r="S35" s="150">
        <f t="shared" si="21"/>
        <v>0</v>
      </c>
      <c r="T35" s="150"/>
      <c r="U35" s="150">
        <f t="shared" si="22"/>
        <v>0</v>
      </c>
      <c r="V35" s="150"/>
      <c r="W35" s="150">
        <f t="shared" si="23"/>
        <v>0</v>
      </c>
      <c r="X35" s="150"/>
      <c r="Y35" s="150">
        <f t="shared" si="24"/>
        <v>0</v>
      </c>
      <c r="Z35" s="150">
        <f t="shared" si="25"/>
        <v>355.14</v>
      </c>
      <c r="AA35" s="150">
        <f t="shared" si="26"/>
        <v>1.35729797</v>
      </c>
    </row>
    <row r="36" ht="12.75" customHeight="1">
      <c r="A36" s="22" t="s">
        <v>223</v>
      </c>
      <c r="B36" s="150"/>
      <c r="C36" s="150"/>
      <c r="D36" s="150"/>
      <c r="E36" s="150">
        <f t="shared" si="14"/>
        <v>0</v>
      </c>
      <c r="F36" s="150"/>
      <c r="G36" s="150">
        <f t="shared" si="15"/>
        <v>0</v>
      </c>
      <c r="H36" s="150"/>
      <c r="I36" s="150">
        <f t="shared" si="16"/>
        <v>0</v>
      </c>
      <c r="J36" s="150"/>
      <c r="K36" s="150">
        <f t="shared" si="17"/>
        <v>0</v>
      </c>
      <c r="L36" s="150">
        <v>42.61</v>
      </c>
      <c r="M36" s="150">
        <f t="shared" si="18"/>
        <v>1.752358549</v>
      </c>
      <c r="N36" s="150">
        <v>0.30000000000000004</v>
      </c>
      <c r="O36" s="150">
        <f t="shared" si="19"/>
        <v>0.005154373486</v>
      </c>
      <c r="P36" s="150">
        <v>3.5300000000000002</v>
      </c>
      <c r="Q36" s="150">
        <f t="shared" si="20"/>
        <v>0.1193196414</v>
      </c>
      <c r="R36" s="150"/>
      <c r="S36" s="150">
        <f t="shared" si="21"/>
        <v>0</v>
      </c>
      <c r="T36" s="150"/>
      <c r="U36" s="150">
        <f t="shared" si="22"/>
        <v>0</v>
      </c>
      <c r="V36" s="150"/>
      <c r="W36" s="150">
        <f t="shared" si="23"/>
        <v>0</v>
      </c>
      <c r="X36" s="150"/>
      <c r="Y36" s="150">
        <f t="shared" si="24"/>
        <v>0</v>
      </c>
      <c r="Z36" s="150">
        <f t="shared" si="25"/>
        <v>46.44</v>
      </c>
      <c r="AA36" s="150">
        <f t="shared" si="26"/>
        <v>0.1774875197</v>
      </c>
    </row>
    <row r="37" ht="12.75" customHeight="1">
      <c r="A37" s="22" t="s">
        <v>224</v>
      </c>
      <c r="B37" s="150"/>
      <c r="C37" s="150"/>
      <c r="D37" s="150"/>
      <c r="E37" s="150">
        <f t="shared" si="14"/>
        <v>0</v>
      </c>
      <c r="F37" s="150"/>
      <c r="G37" s="150">
        <f t="shared" si="15"/>
        <v>0</v>
      </c>
      <c r="H37" s="150"/>
      <c r="I37" s="150">
        <f t="shared" si="16"/>
        <v>0</v>
      </c>
      <c r="J37" s="150">
        <v>0.060000000000000005</v>
      </c>
      <c r="K37" s="150">
        <f t="shared" si="17"/>
        <v>0.0008826190249</v>
      </c>
      <c r="L37" s="150">
        <v>337.45</v>
      </c>
      <c r="M37" s="150">
        <f t="shared" si="18"/>
        <v>13.87780785</v>
      </c>
      <c r="N37" s="150">
        <v>224.05</v>
      </c>
      <c r="O37" s="150">
        <f t="shared" si="19"/>
        <v>3.849457932</v>
      </c>
      <c r="P37" s="150">
        <v>30.05</v>
      </c>
      <c r="Q37" s="150">
        <f t="shared" si="20"/>
        <v>1.015738024</v>
      </c>
      <c r="R37" s="150"/>
      <c r="S37" s="150">
        <f t="shared" si="21"/>
        <v>0</v>
      </c>
      <c r="T37" s="150"/>
      <c r="U37" s="150">
        <f t="shared" si="22"/>
        <v>0</v>
      </c>
      <c r="V37" s="150"/>
      <c r="W37" s="150">
        <f t="shared" si="23"/>
        <v>0</v>
      </c>
      <c r="X37" s="150"/>
      <c r="Y37" s="150">
        <f t="shared" si="24"/>
        <v>0</v>
      </c>
      <c r="Z37" s="150">
        <f t="shared" si="25"/>
        <v>591.61</v>
      </c>
      <c r="AA37" s="150">
        <f t="shared" si="26"/>
        <v>2.261054942</v>
      </c>
    </row>
    <row r="38" ht="12.75" customHeight="1">
      <c r="A38" s="44" t="s">
        <v>225</v>
      </c>
      <c r="B38" s="151"/>
      <c r="C38" s="151"/>
      <c r="D38" s="151">
        <v>900.0</v>
      </c>
      <c r="E38" s="151">
        <f t="shared" si="14"/>
        <v>92.45087263</v>
      </c>
      <c r="F38" s="151"/>
      <c r="G38" s="151">
        <f t="shared" si="15"/>
        <v>0</v>
      </c>
      <c r="H38" s="151"/>
      <c r="I38" s="151">
        <f t="shared" si="16"/>
        <v>0</v>
      </c>
      <c r="J38" s="151"/>
      <c r="K38" s="151">
        <f t="shared" si="17"/>
        <v>0</v>
      </c>
      <c r="L38" s="151">
        <v>40.21</v>
      </c>
      <c r="M38" s="151">
        <f t="shared" si="18"/>
        <v>1.653657293</v>
      </c>
      <c r="N38" s="151">
        <v>6.199999999999999</v>
      </c>
      <c r="O38" s="151">
        <f t="shared" si="19"/>
        <v>0.1065237187</v>
      </c>
      <c r="P38" s="151">
        <v>7.170000000000002</v>
      </c>
      <c r="Q38" s="151">
        <f t="shared" si="20"/>
        <v>0.2423574587</v>
      </c>
      <c r="R38" s="151"/>
      <c r="S38" s="151">
        <f t="shared" si="21"/>
        <v>0</v>
      </c>
      <c r="T38" s="151"/>
      <c r="U38" s="151">
        <f t="shared" si="22"/>
        <v>0</v>
      </c>
      <c r="V38" s="151">
        <v>1.05</v>
      </c>
      <c r="W38" s="151">
        <f t="shared" si="23"/>
        <v>0.4794958444</v>
      </c>
      <c r="X38" s="151"/>
      <c r="Y38" s="151">
        <f t="shared" si="24"/>
        <v>0</v>
      </c>
      <c r="Z38" s="151">
        <f t="shared" si="25"/>
        <v>954.63</v>
      </c>
      <c r="AA38" s="151">
        <f t="shared" si="26"/>
        <v>3.648469227</v>
      </c>
    </row>
    <row r="39" ht="12.75" customHeight="1">
      <c r="A39" s="16" t="s">
        <v>226</v>
      </c>
      <c r="B39" s="152"/>
      <c r="C39" s="152"/>
      <c r="D39" s="152"/>
      <c r="E39" s="152">
        <f t="shared" si="14"/>
        <v>0</v>
      </c>
      <c r="F39" s="152"/>
      <c r="G39" s="152">
        <f t="shared" si="15"/>
        <v>0</v>
      </c>
      <c r="H39" s="152">
        <v>0.01</v>
      </c>
      <c r="I39" s="152">
        <f t="shared" si="16"/>
        <v>0.0004323613849</v>
      </c>
      <c r="J39" s="152">
        <v>721.0</v>
      </c>
      <c r="K39" s="152">
        <f t="shared" si="17"/>
        <v>10.60613862</v>
      </c>
      <c r="L39" s="152">
        <v>8.5</v>
      </c>
      <c r="M39" s="152">
        <f t="shared" si="18"/>
        <v>0.3495669482</v>
      </c>
      <c r="N39" s="152">
        <v>7.42</v>
      </c>
      <c r="O39" s="152">
        <f t="shared" si="19"/>
        <v>0.1274848376</v>
      </c>
      <c r="P39" s="152">
        <v>211.33</v>
      </c>
      <c r="Q39" s="152">
        <f t="shared" si="20"/>
        <v>7.143291735</v>
      </c>
      <c r="R39" s="152">
        <v>0.0</v>
      </c>
      <c r="S39" s="152">
        <f t="shared" si="21"/>
        <v>0</v>
      </c>
      <c r="T39" s="152">
        <v>12.0</v>
      </c>
      <c r="U39" s="152">
        <f t="shared" si="22"/>
        <v>2.979367877</v>
      </c>
      <c r="V39" s="152">
        <v>0.0</v>
      </c>
      <c r="W39" s="152">
        <f t="shared" si="23"/>
        <v>0</v>
      </c>
      <c r="X39" s="152">
        <v>0.0</v>
      </c>
      <c r="Y39" s="152">
        <f t="shared" si="24"/>
        <v>0</v>
      </c>
      <c r="Z39" s="152">
        <f t="shared" si="25"/>
        <v>960.26</v>
      </c>
      <c r="AA39" s="152">
        <f t="shared" si="26"/>
        <v>3.669986341</v>
      </c>
    </row>
    <row r="40" ht="12.75" customHeight="1">
      <c r="A40" s="22" t="s">
        <v>227</v>
      </c>
      <c r="B40" s="150"/>
      <c r="C40" s="150"/>
      <c r="D40" s="150">
        <v>1.5</v>
      </c>
      <c r="E40" s="150">
        <f t="shared" si="14"/>
        <v>0.1540847877</v>
      </c>
      <c r="F40" s="150"/>
      <c r="G40" s="150">
        <f t="shared" si="15"/>
        <v>0</v>
      </c>
      <c r="H40" s="150">
        <v>108.34</v>
      </c>
      <c r="I40" s="150">
        <f t="shared" si="16"/>
        <v>4.684203244</v>
      </c>
      <c r="J40" s="150">
        <v>18.26</v>
      </c>
      <c r="K40" s="150">
        <f t="shared" si="17"/>
        <v>0.2686103899</v>
      </c>
      <c r="L40" s="150">
        <v>75.2</v>
      </c>
      <c r="M40" s="150">
        <f t="shared" si="18"/>
        <v>3.092639354</v>
      </c>
      <c r="N40" s="150">
        <v>10.639999999999999</v>
      </c>
      <c r="O40" s="150">
        <f t="shared" si="19"/>
        <v>0.1828084463</v>
      </c>
      <c r="P40" s="150">
        <v>438.75</v>
      </c>
      <c r="Q40" s="150">
        <f t="shared" si="20"/>
        <v>14.83045118</v>
      </c>
      <c r="R40" s="150">
        <v>0.0</v>
      </c>
      <c r="S40" s="150">
        <f t="shared" si="21"/>
        <v>0</v>
      </c>
      <c r="T40" s="150">
        <v>1.5</v>
      </c>
      <c r="U40" s="150">
        <f t="shared" si="22"/>
        <v>0.3724209847</v>
      </c>
      <c r="V40" s="150">
        <v>0.0</v>
      </c>
      <c r="W40" s="150">
        <f t="shared" si="23"/>
        <v>0</v>
      </c>
      <c r="X40" s="150">
        <v>0.1</v>
      </c>
      <c r="Y40" s="150">
        <f t="shared" si="24"/>
        <v>0.2417210539</v>
      </c>
      <c r="Z40" s="150">
        <f t="shared" si="25"/>
        <v>654.29</v>
      </c>
      <c r="AA40" s="150">
        <f t="shared" si="26"/>
        <v>2.500609588</v>
      </c>
    </row>
    <row r="41" ht="12.75" customHeight="1">
      <c r="A41" s="22" t="s">
        <v>228</v>
      </c>
      <c r="B41" s="150"/>
      <c r="C41" s="150"/>
      <c r="D41" s="150"/>
      <c r="E41" s="150">
        <f t="shared" si="14"/>
        <v>0</v>
      </c>
      <c r="F41" s="150">
        <v>55.0</v>
      </c>
      <c r="G41" s="150">
        <f t="shared" si="15"/>
        <v>1.33402541</v>
      </c>
      <c r="H41" s="150">
        <v>270.0</v>
      </c>
      <c r="I41" s="150">
        <f t="shared" si="16"/>
        <v>11.67375739</v>
      </c>
      <c r="J41" s="150">
        <v>30.0</v>
      </c>
      <c r="K41" s="150">
        <f t="shared" si="17"/>
        <v>0.4413095124</v>
      </c>
      <c r="L41" s="150"/>
      <c r="M41" s="150">
        <f t="shared" si="18"/>
        <v>0</v>
      </c>
      <c r="N41" s="150">
        <v>62.5</v>
      </c>
      <c r="O41" s="150">
        <f t="shared" si="19"/>
        <v>1.07382781</v>
      </c>
      <c r="P41" s="150">
        <v>13.75</v>
      </c>
      <c r="Q41" s="150">
        <f t="shared" si="20"/>
        <v>0.4647719744</v>
      </c>
      <c r="R41" s="150"/>
      <c r="S41" s="150">
        <f t="shared" si="21"/>
        <v>0</v>
      </c>
      <c r="T41" s="150"/>
      <c r="U41" s="150">
        <f t="shared" si="22"/>
        <v>0</v>
      </c>
      <c r="V41" s="150"/>
      <c r="W41" s="150">
        <f t="shared" si="23"/>
        <v>0</v>
      </c>
      <c r="X41" s="150"/>
      <c r="Y41" s="150">
        <f t="shared" si="24"/>
        <v>0</v>
      </c>
      <c r="Z41" s="150">
        <f t="shared" si="25"/>
        <v>431.25</v>
      </c>
      <c r="AA41" s="150">
        <f t="shared" si="26"/>
        <v>1.648180294</v>
      </c>
    </row>
    <row r="42" ht="12.75" customHeight="1">
      <c r="A42" s="22" t="s">
        <v>229</v>
      </c>
      <c r="B42" s="150"/>
      <c r="C42" s="150"/>
      <c r="D42" s="150"/>
      <c r="E42" s="150">
        <f t="shared" si="14"/>
        <v>0</v>
      </c>
      <c r="F42" s="150">
        <v>20.0</v>
      </c>
      <c r="G42" s="150">
        <f t="shared" si="15"/>
        <v>0.4851001489</v>
      </c>
      <c r="H42" s="150">
        <v>10.209999999999999</v>
      </c>
      <c r="I42" s="150">
        <f t="shared" si="16"/>
        <v>0.441440974</v>
      </c>
      <c r="J42" s="150"/>
      <c r="K42" s="150">
        <f t="shared" si="17"/>
        <v>0</v>
      </c>
      <c r="L42" s="150">
        <v>0.1</v>
      </c>
      <c r="M42" s="150">
        <f t="shared" si="18"/>
        <v>0.004112552332</v>
      </c>
      <c r="N42" s="150"/>
      <c r="O42" s="150">
        <f t="shared" si="19"/>
        <v>0</v>
      </c>
      <c r="P42" s="150">
        <v>0.01</v>
      </c>
      <c r="Q42" s="150">
        <f t="shared" si="20"/>
        <v>0.0003380159814</v>
      </c>
      <c r="R42" s="150"/>
      <c r="S42" s="150">
        <f t="shared" si="21"/>
        <v>0</v>
      </c>
      <c r="T42" s="150"/>
      <c r="U42" s="150">
        <f t="shared" si="22"/>
        <v>0</v>
      </c>
      <c r="V42" s="150"/>
      <c r="W42" s="150">
        <f t="shared" si="23"/>
        <v>0</v>
      </c>
      <c r="X42" s="150"/>
      <c r="Y42" s="150">
        <f t="shared" si="24"/>
        <v>0</v>
      </c>
      <c r="Z42" s="150">
        <f t="shared" si="25"/>
        <v>30.32</v>
      </c>
      <c r="AA42" s="150">
        <f t="shared" si="26"/>
        <v>0.115879018</v>
      </c>
    </row>
    <row r="43" ht="12.75" customHeight="1">
      <c r="A43" s="22" t="s">
        <v>230</v>
      </c>
      <c r="B43" s="150"/>
      <c r="C43" s="150"/>
      <c r="D43" s="150"/>
      <c r="E43" s="150">
        <f t="shared" si="14"/>
        <v>0</v>
      </c>
      <c r="F43" s="150"/>
      <c r="G43" s="150">
        <f t="shared" si="15"/>
        <v>0</v>
      </c>
      <c r="H43" s="150">
        <v>0.01</v>
      </c>
      <c r="I43" s="150">
        <f t="shared" si="16"/>
        <v>0.0004323613849</v>
      </c>
      <c r="J43" s="150"/>
      <c r="K43" s="150">
        <f t="shared" si="17"/>
        <v>0</v>
      </c>
      <c r="L43" s="150">
        <v>7.0</v>
      </c>
      <c r="M43" s="150">
        <f t="shared" si="18"/>
        <v>0.2878786633</v>
      </c>
      <c r="N43" s="150">
        <v>1.24</v>
      </c>
      <c r="O43" s="150">
        <f t="shared" si="19"/>
        <v>0.02130474374</v>
      </c>
      <c r="P43" s="150">
        <v>1.85</v>
      </c>
      <c r="Q43" s="150">
        <f t="shared" si="20"/>
        <v>0.06253295656</v>
      </c>
      <c r="R43" s="150"/>
      <c r="S43" s="150">
        <f t="shared" si="21"/>
        <v>0</v>
      </c>
      <c r="T43" s="150"/>
      <c r="U43" s="150">
        <f t="shared" si="22"/>
        <v>0</v>
      </c>
      <c r="V43" s="150">
        <v>125.0</v>
      </c>
      <c r="W43" s="150">
        <f t="shared" si="23"/>
        <v>57.08283862</v>
      </c>
      <c r="X43" s="150"/>
      <c r="Y43" s="150">
        <f t="shared" si="24"/>
        <v>0</v>
      </c>
      <c r="Z43" s="150">
        <f t="shared" si="25"/>
        <v>135.1</v>
      </c>
      <c r="AA43" s="150">
        <f t="shared" si="26"/>
        <v>0.5163342789</v>
      </c>
    </row>
    <row r="44" ht="12.75" customHeight="1">
      <c r="A44" s="22" t="s">
        <v>231</v>
      </c>
      <c r="B44" s="150"/>
      <c r="C44" s="150"/>
      <c r="D44" s="150"/>
      <c r="E44" s="150">
        <f t="shared" si="14"/>
        <v>0</v>
      </c>
      <c r="F44" s="150"/>
      <c r="G44" s="150">
        <f t="shared" si="15"/>
        <v>0</v>
      </c>
      <c r="H44" s="150">
        <v>1.1</v>
      </c>
      <c r="I44" s="150">
        <f t="shared" si="16"/>
        <v>0.04755975234</v>
      </c>
      <c r="J44" s="150">
        <v>40.20000000000002</v>
      </c>
      <c r="K44" s="150">
        <f t="shared" si="17"/>
        <v>0.5913547467</v>
      </c>
      <c r="L44" s="150">
        <v>40.5</v>
      </c>
      <c r="M44" s="150">
        <f t="shared" si="18"/>
        <v>1.665583695</v>
      </c>
      <c r="N44" s="150"/>
      <c r="O44" s="150">
        <f t="shared" si="19"/>
        <v>0</v>
      </c>
      <c r="P44" s="150"/>
      <c r="Q44" s="150">
        <f t="shared" si="20"/>
        <v>0</v>
      </c>
      <c r="R44" s="150"/>
      <c r="S44" s="150">
        <f t="shared" si="21"/>
        <v>0</v>
      </c>
      <c r="T44" s="150"/>
      <c r="U44" s="150">
        <f t="shared" si="22"/>
        <v>0</v>
      </c>
      <c r="V44" s="150"/>
      <c r="W44" s="150">
        <f t="shared" si="23"/>
        <v>0</v>
      </c>
      <c r="X44" s="150"/>
      <c r="Y44" s="150">
        <f t="shared" si="24"/>
        <v>0</v>
      </c>
      <c r="Z44" s="150">
        <f t="shared" si="25"/>
        <v>81.8</v>
      </c>
      <c r="AA44" s="150">
        <f t="shared" si="26"/>
        <v>0.3126287492</v>
      </c>
    </row>
    <row r="45" ht="12.75" customHeight="1">
      <c r="A45" s="22" t="s">
        <v>232</v>
      </c>
      <c r="B45" s="150"/>
      <c r="C45" s="150"/>
      <c r="D45" s="150"/>
      <c r="E45" s="150">
        <f t="shared" si="14"/>
        <v>0</v>
      </c>
      <c r="F45" s="150">
        <v>0.4</v>
      </c>
      <c r="G45" s="150">
        <f t="shared" si="15"/>
        <v>0.009702002979</v>
      </c>
      <c r="H45" s="150">
        <v>0.0</v>
      </c>
      <c r="I45" s="150">
        <f t="shared" si="16"/>
        <v>0</v>
      </c>
      <c r="J45" s="150">
        <v>4.7299999999999995</v>
      </c>
      <c r="K45" s="150">
        <f t="shared" si="17"/>
        <v>0.06957979979</v>
      </c>
      <c r="L45" s="150">
        <v>6.29</v>
      </c>
      <c r="M45" s="150">
        <f t="shared" si="18"/>
        <v>0.2586795417</v>
      </c>
      <c r="N45" s="150">
        <v>4.93</v>
      </c>
      <c r="O45" s="150">
        <f t="shared" si="19"/>
        <v>0.08470353762</v>
      </c>
      <c r="P45" s="150">
        <v>11.8</v>
      </c>
      <c r="Q45" s="150">
        <f t="shared" si="20"/>
        <v>0.398858858</v>
      </c>
      <c r="R45" s="150">
        <v>0.0</v>
      </c>
      <c r="S45" s="150">
        <f t="shared" si="21"/>
        <v>0</v>
      </c>
      <c r="T45" s="150">
        <v>0.0</v>
      </c>
      <c r="U45" s="150">
        <f t="shared" si="22"/>
        <v>0</v>
      </c>
      <c r="V45" s="150">
        <v>9.5</v>
      </c>
      <c r="W45" s="150">
        <f t="shared" si="23"/>
        <v>4.338295735</v>
      </c>
      <c r="X45" s="150">
        <v>0.0</v>
      </c>
      <c r="Y45" s="150">
        <f t="shared" si="24"/>
        <v>0</v>
      </c>
      <c r="Z45" s="150">
        <f t="shared" si="25"/>
        <v>37.65</v>
      </c>
      <c r="AA45" s="150">
        <f t="shared" si="26"/>
        <v>0.1438933057</v>
      </c>
    </row>
    <row r="46" ht="12.75" customHeight="1">
      <c r="A46" s="44" t="s">
        <v>233</v>
      </c>
      <c r="B46" s="151"/>
      <c r="C46" s="151"/>
      <c r="D46" s="151"/>
      <c r="E46" s="151">
        <f t="shared" si="14"/>
        <v>0</v>
      </c>
      <c r="F46" s="151"/>
      <c r="G46" s="151">
        <f t="shared" si="15"/>
        <v>0</v>
      </c>
      <c r="H46" s="151">
        <v>1.2</v>
      </c>
      <c r="I46" s="151">
        <f t="shared" si="16"/>
        <v>0.05188336619</v>
      </c>
      <c r="J46" s="151">
        <v>320.0</v>
      </c>
      <c r="K46" s="151">
        <f t="shared" si="17"/>
        <v>4.707301466</v>
      </c>
      <c r="L46" s="151">
        <v>3.5</v>
      </c>
      <c r="M46" s="151">
        <f t="shared" si="18"/>
        <v>0.1439393316</v>
      </c>
      <c r="N46" s="151"/>
      <c r="O46" s="151">
        <f t="shared" si="19"/>
        <v>0</v>
      </c>
      <c r="P46" s="151"/>
      <c r="Q46" s="151">
        <f t="shared" si="20"/>
        <v>0</v>
      </c>
      <c r="R46" s="151"/>
      <c r="S46" s="151">
        <f t="shared" si="21"/>
        <v>0</v>
      </c>
      <c r="T46" s="151"/>
      <c r="U46" s="151">
        <f t="shared" si="22"/>
        <v>0</v>
      </c>
      <c r="V46" s="151"/>
      <c r="W46" s="151">
        <f t="shared" si="23"/>
        <v>0</v>
      </c>
      <c r="X46" s="151"/>
      <c r="Y46" s="151">
        <f t="shared" si="24"/>
        <v>0</v>
      </c>
      <c r="Z46" s="151">
        <f t="shared" si="25"/>
        <v>324.7</v>
      </c>
      <c r="AA46" s="151">
        <f t="shared" si="26"/>
        <v>1.240960328</v>
      </c>
    </row>
    <row r="47" ht="12.75" customHeight="1">
      <c r="A47" s="16" t="s">
        <v>234</v>
      </c>
      <c r="B47" s="152"/>
      <c r="C47" s="152"/>
      <c r="D47" s="152"/>
      <c r="E47" s="152">
        <f t="shared" si="14"/>
        <v>0</v>
      </c>
      <c r="F47" s="152"/>
      <c r="G47" s="152">
        <f t="shared" si="15"/>
        <v>0</v>
      </c>
      <c r="H47" s="152">
        <v>3.9999999999999996</v>
      </c>
      <c r="I47" s="152">
        <f t="shared" si="16"/>
        <v>0.172944554</v>
      </c>
      <c r="J47" s="152">
        <v>342.6</v>
      </c>
      <c r="K47" s="152">
        <f t="shared" si="17"/>
        <v>5.039754632</v>
      </c>
      <c r="L47" s="152">
        <v>11.8</v>
      </c>
      <c r="M47" s="152">
        <f t="shared" si="18"/>
        <v>0.4852811752</v>
      </c>
      <c r="N47" s="152">
        <v>15.639999999999999</v>
      </c>
      <c r="O47" s="152">
        <f t="shared" si="19"/>
        <v>0.2687146711</v>
      </c>
      <c r="P47" s="152">
        <v>0.5</v>
      </c>
      <c r="Q47" s="152">
        <f t="shared" si="20"/>
        <v>0.01690079907</v>
      </c>
      <c r="R47" s="152">
        <v>0.0</v>
      </c>
      <c r="S47" s="152">
        <f t="shared" si="21"/>
        <v>0</v>
      </c>
      <c r="T47" s="152">
        <v>0.0</v>
      </c>
      <c r="U47" s="152">
        <f t="shared" si="22"/>
        <v>0</v>
      </c>
      <c r="V47" s="152">
        <v>0.0</v>
      </c>
      <c r="W47" s="152">
        <f t="shared" si="23"/>
        <v>0</v>
      </c>
      <c r="X47" s="152">
        <v>0.0</v>
      </c>
      <c r="Y47" s="152">
        <f t="shared" si="24"/>
        <v>0</v>
      </c>
      <c r="Z47" s="152">
        <f t="shared" si="25"/>
        <v>374.54</v>
      </c>
      <c r="AA47" s="152">
        <f t="shared" si="26"/>
        <v>1.431442197</v>
      </c>
    </row>
    <row r="48" ht="12.75" customHeight="1">
      <c r="A48" s="22" t="s">
        <v>235</v>
      </c>
      <c r="B48" s="150"/>
      <c r="C48" s="150"/>
      <c r="D48" s="150"/>
      <c r="E48" s="150">
        <f t="shared" si="14"/>
        <v>0</v>
      </c>
      <c r="F48" s="150">
        <v>60.07</v>
      </c>
      <c r="G48" s="150">
        <f t="shared" si="15"/>
        <v>1.456998297</v>
      </c>
      <c r="H48" s="150">
        <v>4.2</v>
      </c>
      <c r="I48" s="150">
        <f t="shared" si="16"/>
        <v>0.1815917817</v>
      </c>
      <c r="J48" s="150">
        <v>5.0</v>
      </c>
      <c r="K48" s="150">
        <f t="shared" si="17"/>
        <v>0.0735515854</v>
      </c>
      <c r="L48" s="150">
        <v>3.62</v>
      </c>
      <c r="M48" s="150">
        <f t="shared" si="18"/>
        <v>0.1488743944</v>
      </c>
      <c r="N48" s="150">
        <v>8.85</v>
      </c>
      <c r="O48" s="150">
        <f t="shared" si="19"/>
        <v>0.1520540178</v>
      </c>
      <c r="P48" s="150">
        <v>9.37</v>
      </c>
      <c r="Q48" s="150">
        <f t="shared" si="20"/>
        <v>0.3167209746</v>
      </c>
      <c r="R48" s="150"/>
      <c r="S48" s="150">
        <f t="shared" si="21"/>
        <v>0</v>
      </c>
      <c r="T48" s="150"/>
      <c r="U48" s="150">
        <f t="shared" si="22"/>
        <v>0</v>
      </c>
      <c r="V48" s="150"/>
      <c r="W48" s="150">
        <f t="shared" si="23"/>
        <v>0</v>
      </c>
      <c r="X48" s="150">
        <v>0.10999999999999999</v>
      </c>
      <c r="Y48" s="150">
        <f t="shared" si="24"/>
        <v>0.2658931593</v>
      </c>
      <c r="Z48" s="150">
        <f t="shared" si="25"/>
        <v>91.22</v>
      </c>
      <c r="AA48" s="150">
        <f t="shared" si="26"/>
        <v>0.3486307396</v>
      </c>
    </row>
    <row r="49" ht="12.75" customHeight="1">
      <c r="A49" s="22" t="s">
        <v>236</v>
      </c>
      <c r="B49" s="150"/>
      <c r="C49" s="150"/>
      <c r="D49" s="150">
        <v>0.4</v>
      </c>
      <c r="E49" s="150">
        <f t="shared" si="14"/>
        <v>0.04108927673</v>
      </c>
      <c r="F49" s="150"/>
      <c r="G49" s="150">
        <f t="shared" si="15"/>
        <v>0</v>
      </c>
      <c r="H49" s="150">
        <v>20.0</v>
      </c>
      <c r="I49" s="150">
        <f t="shared" si="16"/>
        <v>0.8647227699</v>
      </c>
      <c r="J49" s="150"/>
      <c r="K49" s="150">
        <f t="shared" si="17"/>
        <v>0</v>
      </c>
      <c r="L49" s="150"/>
      <c r="M49" s="150">
        <f t="shared" si="18"/>
        <v>0</v>
      </c>
      <c r="N49" s="150">
        <v>4.819999999999999</v>
      </c>
      <c r="O49" s="150">
        <f t="shared" si="19"/>
        <v>0.08281360067</v>
      </c>
      <c r="P49" s="150">
        <v>1.71</v>
      </c>
      <c r="Q49" s="150">
        <f t="shared" si="20"/>
        <v>0.05780073282</v>
      </c>
      <c r="R49" s="150">
        <v>0.0</v>
      </c>
      <c r="S49" s="150">
        <f t="shared" si="21"/>
        <v>0</v>
      </c>
      <c r="T49" s="150">
        <v>0.0</v>
      </c>
      <c r="U49" s="150">
        <f t="shared" si="22"/>
        <v>0</v>
      </c>
      <c r="V49" s="150">
        <v>0.0</v>
      </c>
      <c r="W49" s="150">
        <f t="shared" si="23"/>
        <v>0</v>
      </c>
      <c r="X49" s="150">
        <v>0.01</v>
      </c>
      <c r="Y49" s="150">
        <f t="shared" si="24"/>
        <v>0.02417210539</v>
      </c>
      <c r="Z49" s="150">
        <f t="shared" si="25"/>
        <v>26.94</v>
      </c>
      <c r="AA49" s="150">
        <f t="shared" si="26"/>
        <v>0.1029611064</v>
      </c>
    </row>
    <row r="50" ht="12.75" customHeight="1">
      <c r="A50" s="22" t="s">
        <v>237</v>
      </c>
      <c r="B50" s="150"/>
      <c r="C50" s="150"/>
      <c r="D50" s="150"/>
      <c r="E50" s="150">
        <f t="shared" si="14"/>
        <v>0</v>
      </c>
      <c r="F50" s="150"/>
      <c r="G50" s="150">
        <f t="shared" si="15"/>
        <v>0</v>
      </c>
      <c r="H50" s="150">
        <v>0.0</v>
      </c>
      <c r="I50" s="150">
        <f t="shared" si="16"/>
        <v>0</v>
      </c>
      <c r="J50" s="150"/>
      <c r="K50" s="150">
        <f t="shared" si="17"/>
        <v>0</v>
      </c>
      <c r="L50" s="150">
        <v>179.1</v>
      </c>
      <c r="M50" s="150">
        <f t="shared" si="18"/>
        <v>7.365581227</v>
      </c>
      <c r="N50" s="150">
        <v>5.75</v>
      </c>
      <c r="O50" s="150">
        <f t="shared" si="19"/>
        <v>0.09879215848</v>
      </c>
      <c r="P50" s="150">
        <v>0.29000000000000004</v>
      </c>
      <c r="Q50" s="150">
        <f t="shared" si="20"/>
        <v>0.00980246346</v>
      </c>
      <c r="R50" s="150">
        <v>0.0</v>
      </c>
      <c r="S50" s="150">
        <f t="shared" si="21"/>
        <v>0</v>
      </c>
      <c r="T50" s="150">
        <v>0.0</v>
      </c>
      <c r="U50" s="150">
        <f t="shared" si="22"/>
        <v>0</v>
      </c>
      <c r="V50" s="150">
        <v>0.0</v>
      </c>
      <c r="W50" s="150">
        <f t="shared" si="23"/>
        <v>0</v>
      </c>
      <c r="X50" s="150">
        <v>0.0</v>
      </c>
      <c r="Y50" s="150">
        <f t="shared" si="24"/>
        <v>0</v>
      </c>
      <c r="Z50" s="150">
        <f t="shared" si="25"/>
        <v>185.14</v>
      </c>
      <c r="AA50" s="150">
        <f t="shared" si="26"/>
        <v>0.707580521</v>
      </c>
    </row>
    <row r="51" ht="12.75" customHeight="1">
      <c r="A51" s="22" t="s">
        <v>238</v>
      </c>
      <c r="B51" s="150"/>
      <c r="C51" s="150"/>
      <c r="D51" s="150">
        <v>3.0</v>
      </c>
      <c r="E51" s="150">
        <f t="shared" si="14"/>
        <v>0.3081695754</v>
      </c>
      <c r="F51" s="150"/>
      <c r="G51" s="150">
        <f t="shared" si="15"/>
        <v>0</v>
      </c>
      <c r="H51" s="150">
        <v>4.0</v>
      </c>
      <c r="I51" s="150">
        <f t="shared" si="16"/>
        <v>0.172944554</v>
      </c>
      <c r="J51" s="150">
        <v>19.450000000000003</v>
      </c>
      <c r="K51" s="150">
        <f t="shared" si="17"/>
        <v>0.2861156672</v>
      </c>
      <c r="L51" s="150">
        <v>2.5</v>
      </c>
      <c r="M51" s="150">
        <f t="shared" si="18"/>
        <v>0.1028138083</v>
      </c>
      <c r="N51" s="150"/>
      <c r="O51" s="150">
        <f t="shared" si="19"/>
        <v>0</v>
      </c>
      <c r="P51" s="150"/>
      <c r="Q51" s="150">
        <f t="shared" si="20"/>
        <v>0</v>
      </c>
      <c r="R51" s="150"/>
      <c r="S51" s="150">
        <f t="shared" si="21"/>
        <v>0</v>
      </c>
      <c r="T51" s="150"/>
      <c r="U51" s="150">
        <f t="shared" si="22"/>
        <v>0</v>
      </c>
      <c r="V51" s="150"/>
      <c r="W51" s="150">
        <f t="shared" si="23"/>
        <v>0</v>
      </c>
      <c r="X51" s="150"/>
      <c r="Y51" s="150">
        <f t="shared" si="24"/>
        <v>0</v>
      </c>
      <c r="Z51" s="150">
        <f t="shared" si="25"/>
        <v>28.95</v>
      </c>
      <c r="AA51" s="150">
        <f t="shared" si="26"/>
        <v>0.1106430598</v>
      </c>
    </row>
    <row r="52" ht="12.75" customHeight="1">
      <c r="A52" s="44" t="s">
        <v>239</v>
      </c>
      <c r="B52" s="151"/>
      <c r="C52" s="151"/>
      <c r="D52" s="151"/>
      <c r="E52" s="151">
        <f t="shared" si="14"/>
        <v>0</v>
      </c>
      <c r="F52" s="151">
        <v>0.04</v>
      </c>
      <c r="G52" s="151">
        <f t="shared" si="15"/>
        <v>0.0009702002979</v>
      </c>
      <c r="H52" s="151"/>
      <c r="I52" s="151">
        <f t="shared" si="16"/>
        <v>0</v>
      </c>
      <c r="J52" s="151">
        <v>1200.0</v>
      </c>
      <c r="K52" s="151">
        <f t="shared" si="17"/>
        <v>17.6523805</v>
      </c>
      <c r="L52" s="151">
        <v>128.32</v>
      </c>
      <c r="M52" s="151">
        <f t="shared" si="18"/>
        <v>5.277227153</v>
      </c>
      <c r="N52" s="151">
        <v>7.619999999999999</v>
      </c>
      <c r="O52" s="151">
        <f t="shared" si="19"/>
        <v>0.1309210865</v>
      </c>
      <c r="P52" s="151">
        <v>1.0</v>
      </c>
      <c r="Q52" s="151">
        <f t="shared" si="20"/>
        <v>0.03380159814</v>
      </c>
      <c r="R52" s="151"/>
      <c r="S52" s="151">
        <f t="shared" si="21"/>
        <v>0</v>
      </c>
      <c r="T52" s="151"/>
      <c r="U52" s="151">
        <f t="shared" si="22"/>
        <v>0</v>
      </c>
      <c r="V52" s="151"/>
      <c r="W52" s="151">
        <f t="shared" si="23"/>
        <v>0</v>
      </c>
      <c r="X52" s="151"/>
      <c r="Y52" s="151">
        <f t="shared" si="24"/>
        <v>0</v>
      </c>
      <c r="Z52" s="151">
        <f t="shared" si="25"/>
        <v>1336.98</v>
      </c>
      <c r="AA52" s="151">
        <f t="shared" si="26"/>
        <v>5.109760208</v>
      </c>
    </row>
    <row r="53" ht="12.75" customHeight="1">
      <c r="A53" s="16" t="s">
        <v>240</v>
      </c>
      <c r="B53" s="150"/>
      <c r="C53" s="150"/>
      <c r="D53" s="150">
        <v>0.21000000000000002</v>
      </c>
      <c r="E53" s="150">
        <f t="shared" si="14"/>
        <v>0.02157187028</v>
      </c>
      <c r="F53" s="150">
        <v>141.22999999999996</v>
      </c>
      <c r="G53" s="150">
        <f t="shared" si="15"/>
        <v>3.425534702</v>
      </c>
      <c r="H53" s="150">
        <v>2.71</v>
      </c>
      <c r="I53" s="150">
        <f t="shared" si="16"/>
        <v>0.1171699353</v>
      </c>
      <c r="J53" s="150">
        <v>305.56</v>
      </c>
      <c r="K53" s="150">
        <f t="shared" si="17"/>
        <v>4.494884487</v>
      </c>
      <c r="L53" s="150">
        <v>97.45</v>
      </c>
      <c r="M53" s="150">
        <f t="shared" si="18"/>
        <v>4.007682248</v>
      </c>
      <c r="N53" s="150">
        <v>9.029999999999998</v>
      </c>
      <c r="O53" s="150">
        <f t="shared" si="19"/>
        <v>0.1551466419</v>
      </c>
      <c r="P53" s="150">
        <v>7.539999999999999</v>
      </c>
      <c r="Q53" s="150">
        <f t="shared" si="20"/>
        <v>0.25486405</v>
      </c>
      <c r="R53" s="150">
        <v>0.0</v>
      </c>
      <c r="S53" s="150">
        <f t="shared" si="21"/>
        <v>0</v>
      </c>
      <c r="T53" s="150">
        <v>18.7</v>
      </c>
      <c r="U53" s="150">
        <f t="shared" si="22"/>
        <v>4.642848276</v>
      </c>
      <c r="V53" s="150">
        <v>0.0</v>
      </c>
      <c r="W53" s="150">
        <f t="shared" si="23"/>
        <v>0</v>
      </c>
      <c r="X53" s="150">
        <v>0.0</v>
      </c>
      <c r="Y53" s="150">
        <f t="shared" si="24"/>
        <v>0</v>
      </c>
      <c r="Z53" s="150">
        <f t="shared" si="25"/>
        <v>582.43</v>
      </c>
      <c r="AA53" s="150">
        <f t="shared" si="26"/>
        <v>2.2259702</v>
      </c>
    </row>
    <row r="54" ht="12.75" customHeight="1">
      <c r="A54" s="44" t="s">
        <v>241</v>
      </c>
      <c r="B54" s="151"/>
      <c r="C54" s="151"/>
      <c r="D54" s="151"/>
      <c r="E54" s="151">
        <f t="shared" si="14"/>
        <v>0</v>
      </c>
      <c r="F54" s="151">
        <v>3.06</v>
      </c>
      <c r="G54" s="151">
        <f t="shared" si="15"/>
        <v>0.07422032279</v>
      </c>
      <c r="H54" s="151"/>
      <c r="I54" s="151">
        <f t="shared" si="16"/>
        <v>0</v>
      </c>
      <c r="J54" s="151"/>
      <c r="K54" s="151">
        <f t="shared" si="17"/>
        <v>0</v>
      </c>
      <c r="L54" s="151"/>
      <c r="M54" s="151">
        <f t="shared" si="18"/>
        <v>0</v>
      </c>
      <c r="N54" s="151"/>
      <c r="O54" s="151">
        <f t="shared" si="19"/>
        <v>0</v>
      </c>
      <c r="P54" s="151"/>
      <c r="Q54" s="151">
        <f t="shared" si="20"/>
        <v>0</v>
      </c>
      <c r="R54" s="151"/>
      <c r="S54" s="151">
        <f t="shared" si="21"/>
        <v>0</v>
      </c>
      <c r="T54" s="151"/>
      <c r="U54" s="151">
        <f t="shared" si="22"/>
        <v>0</v>
      </c>
      <c r="V54" s="151"/>
      <c r="W54" s="151">
        <f t="shared" si="23"/>
        <v>0</v>
      </c>
      <c r="X54" s="151"/>
      <c r="Y54" s="151">
        <f t="shared" si="24"/>
        <v>0</v>
      </c>
      <c r="Z54" s="151">
        <f t="shared" si="25"/>
        <v>3.06</v>
      </c>
      <c r="AA54" s="151">
        <f t="shared" si="26"/>
        <v>0.01169491409</v>
      </c>
    </row>
    <row r="55" ht="12.75" customHeight="1">
      <c r="A55" s="16" t="s">
        <v>242</v>
      </c>
      <c r="B55" s="152"/>
      <c r="C55" s="152"/>
      <c r="D55" s="152"/>
      <c r="E55" s="152">
        <f t="shared" si="14"/>
        <v>0</v>
      </c>
      <c r="F55" s="152">
        <v>3.0</v>
      </c>
      <c r="G55" s="152">
        <f t="shared" si="15"/>
        <v>0.07276502234</v>
      </c>
      <c r="H55" s="152">
        <v>63.8</v>
      </c>
      <c r="I55" s="152">
        <f t="shared" si="16"/>
        <v>2.758465636</v>
      </c>
      <c r="J55" s="152">
        <v>7.299999999999998</v>
      </c>
      <c r="K55" s="152">
        <f t="shared" si="17"/>
        <v>0.1073853147</v>
      </c>
      <c r="L55" s="152">
        <v>7.25</v>
      </c>
      <c r="M55" s="152">
        <f t="shared" si="18"/>
        <v>0.2981600441</v>
      </c>
      <c r="N55" s="152">
        <v>83.56</v>
      </c>
      <c r="O55" s="152">
        <f t="shared" si="19"/>
        <v>1.435664828</v>
      </c>
      <c r="P55" s="152">
        <v>81.27000000000004</v>
      </c>
      <c r="Q55" s="152">
        <f t="shared" si="20"/>
        <v>2.747055881</v>
      </c>
      <c r="R55" s="152"/>
      <c r="S55" s="152">
        <f t="shared" si="21"/>
        <v>0</v>
      </c>
      <c r="T55" s="152"/>
      <c r="U55" s="152">
        <f t="shared" si="22"/>
        <v>0</v>
      </c>
      <c r="V55" s="152"/>
      <c r="W55" s="152">
        <f t="shared" si="23"/>
        <v>0</v>
      </c>
      <c r="X55" s="152"/>
      <c r="Y55" s="152">
        <f t="shared" si="24"/>
        <v>0</v>
      </c>
      <c r="Z55" s="152">
        <f t="shared" si="25"/>
        <v>246.18</v>
      </c>
      <c r="AA55" s="152">
        <f t="shared" si="26"/>
        <v>0.940867304</v>
      </c>
    </row>
    <row r="56" ht="12.75" customHeight="1">
      <c r="A56" s="22" t="s">
        <v>243</v>
      </c>
      <c r="B56" s="150"/>
      <c r="C56" s="150"/>
      <c r="D56" s="150"/>
      <c r="E56" s="150">
        <f t="shared" si="14"/>
        <v>0</v>
      </c>
      <c r="F56" s="150"/>
      <c r="G56" s="150">
        <f t="shared" si="15"/>
        <v>0</v>
      </c>
      <c r="H56" s="150">
        <v>34.42000000000001</v>
      </c>
      <c r="I56" s="150">
        <f t="shared" si="16"/>
        <v>1.488187887</v>
      </c>
      <c r="J56" s="150">
        <v>455.42</v>
      </c>
      <c r="K56" s="150">
        <f t="shared" si="17"/>
        <v>6.699372605</v>
      </c>
      <c r="L56" s="150">
        <v>55.839999999999996</v>
      </c>
      <c r="M56" s="150">
        <f t="shared" si="18"/>
        <v>2.296449222</v>
      </c>
      <c r="N56" s="150">
        <v>69.27000000000001</v>
      </c>
      <c r="O56" s="150">
        <f t="shared" si="19"/>
        <v>1.190144838</v>
      </c>
      <c r="P56" s="150">
        <v>1.79</v>
      </c>
      <c r="Q56" s="150">
        <f t="shared" si="20"/>
        <v>0.06050486067</v>
      </c>
      <c r="R56" s="150"/>
      <c r="S56" s="150">
        <f t="shared" si="21"/>
        <v>0</v>
      </c>
      <c r="T56" s="150"/>
      <c r="U56" s="150">
        <f t="shared" si="22"/>
        <v>0</v>
      </c>
      <c r="V56" s="150"/>
      <c r="W56" s="150">
        <f t="shared" si="23"/>
        <v>0</v>
      </c>
      <c r="X56" s="150">
        <v>0.01</v>
      </c>
      <c r="Y56" s="150">
        <f t="shared" si="24"/>
        <v>0.02417210539</v>
      </c>
      <c r="Z56" s="150">
        <f t="shared" si="25"/>
        <v>616.75</v>
      </c>
      <c r="AA56" s="150">
        <f t="shared" si="26"/>
        <v>2.357136688</v>
      </c>
    </row>
    <row r="57" ht="12.75" customHeight="1">
      <c r="A57" s="44" t="s">
        <v>244</v>
      </c>
      <c r="B57" s="151"/>
      <c r="C57" s="151"/>
      <c r="D57" s="151">
        <v>0.01</v>
      </c>
      <c r="E57" s="151">
        <f t="shared" si="14"/>
        <v>0.001027231918</v>
      </c>
      <c r="F57" s="151">
        <v>2127.369999999997</v>
      </c>
      <c r="G57" s="151">
        <f t="shared" si="15"/>
        <v>51.59937519</v>
      </c>
      <c r="H57" s="151">
        <v>1006.57</v>
      </c>
      <c r="I57" s="151">
        <f t="shared" si="16"/>
        <v>43.52019992</v>
      </c>
      <c r="J57" s="151">
        <v>760.7500000000001</v>
      </c>
      <c r="K57" s="151">
        <f t="shared" si="17"/>
        <v>11.19087372</v>
      </c>
      <c r="L57" s="151">
        <v>619.35</v>
      </c>
      <c r="M57" s="151">
        <f t="shared" si="18"/>
        <v>25.47109287</v>
      </c>
      <c r="N57" s="151">
        <v>945.0900000000005</v>
      </c>
      <c r="O57" s="151">
        <f t="shared" si="19"/>
        <v>16.23782279</v>
      </c>
      <c r="P57" s="151">
        <v>381.2299999999999</v>
      </c>
      <c r="Q57" s="151">
        <f t="shared" si="20"/>
        <v>12.88618326</v>
      </c>
      <c r="R57" s="151">
        <v>25.15</v>
      </c>
      <c r="S57" s="151">
        <f t="shared" si="21"/>
        <v>29.72813239</v>
      </c>
      <c r="T57" s="151">
        <v>6.1499999999999995</v>
      </c>
      <c r="U57" s="151">
        <f t="shared" si="22"/>
        <v>1.526926037</v>
      </c>
      <c r="V57" s="151">
        <v>68.01</v>
      </c>
      <c r="W57" s="151">
        <f t="shared" si="23"/>
        <v>31.05763083</v>
      </c>
      <c r="X57" s="151">
        <v>20.660000000000004</v>
      </c>
      <c r="Y57" s="151">
        <f t="shared" si="24"/>
        <v>49.93956974</v>
      </c>
      <c r="Z57" s="151">
        <f t="shared" si="25"/>
        <v>5960.34</v>
      </c>
      <c r="AA57" s="151">
        <f t="shared" si="26"/>
        <v>22.77962884</v>
      </c>
    </row>
    <row r="58" ht="12.75" customHeight="1">
      <c r="A58" s="16" t="s">
        <v>245</v>
      </c>
      <c r="B58" s="152"/>
      <c r="C58" s="152"/>
      <c r="D58" s="152"/>
      <c r="E58" s="152">
        <f t="shared" si="14"/>
        <v>0</v>
      </c>
      <c r="F58" s="152">
        <v>0.7</v>
      </c>
      <c r="G58" s="152">
        <f t="shared" si="15"/>
        <v>0.01697850521</v>
      </c>
      <c r="H58" s="152">
        <v>10.1</v>
      </c>
      <c r="I58" s="152">
        <f t="shared" si="16"/>
        <v>0.4366849988</v>
      </c>
      <c r="J58" s="152"/>
      <c r="K58" s="152">
        <f t="shared" si="17"/>
        <v>0</v>
      </c>
      <c r="L58" s="152"/>
      <c r="M58" s="152">
        <f t="shared" si="18"/>
        <v>0</v>
      </c>
      <c r="N58" s="152"/>
      <c r="O58" s="152">
        <f t="shared" si="19"/>
        <v>0</v>
      </c>
      <c r="P58" s="152"/>
      <c r="Q58" s="152">
        <f t="shared" si="20"/>
        <v>0</v>
      </c>
      <c r="R58" s="152">
        <v>3.0</v>
      </c>
      <c r="S58" s="152">
        <f t="shared" si="21"/>
        <v>3.546099291</v>
      </c>
      <c r="T58" s="152"/>
      <c r="U58" s="152">
        <f t="shared" si="22"/>
        <v>0</v>
      </c>
      <c r="V58" s="152">
        <v>4.99</v>
      </c>
      <c r="W58" s="152">
        <f t="shared" si="23"/>
        <v>2.278746918</v>
      </c>
      <c r="X58" s="152"/>
      <c r="Y58" s="152">
        <f t="shared" si="24"/>
        <v>0</v>
      </c>
      <c r="Z58" s="152">
        <f t="shared" si="25"/>
        <v>18.79</v>
      </c>
      <c r="AA58" s="152">
        <f t="shared" si="26"/>
        <v>0.07181288749</v>
      </c>
    </row>
    <row r="59" ht="12.75" customHeight="1">
      <c r="A59" s="22" t="s">
        <v>246</v>
      </c>
      <c r="B59" s="150"/>
      <c r="C59" s="150"/>
      <c r="D59" s="150"/>
      <c r="E59" s="150">
        <f t="shared" si="14"/>
        <v>0</v>
      </c>
      <c r="F59" s="150">
        <v>31.67</v>
      </c>
      <c r="G59" s="150">
        <f t="shared" si="15"/>
        <v>0.7681560858</v>
      </c>
      <c r="H59" s="150">
        <v>5.109999999999999</v>
      </c>
      <c r="I59" s="150">
        <f t="shared" si="16"/>
        <v>0.2209366677</v>
      </c>
      <c r="J59" s="150">
        <v>6.32</v>
      </c>
      <c r="K59" s="150">
        <f t="shared" si="17"/>
        <v>0.09296920395</v>
      </c>
      <c r="L59" s="150">
        <v>18.369999999999997</v>
      </c>
      <c r="M59" s="150">
        <f t="shared" si="18"/>
        <v>0.7554758634</v>
      </c>
      <c r="N59" s="150">
        <v>6.349999999999997</v>
      </c>
      <c r="O59" s="150">
        <f t="shared" si="19"/>
        <v>0.1091009055</v>
      </c>
      <c r="P59" s="150">
        <v>15.940000000000001</v>
      </c>
      <c r="Q59" s="150">
        <f t="shared" si="20"/>
        <v>0.5387974743</v>
      </c>
      <c r="R59" s="150">
        <v>2.0</v>
      </c>
      <c r="S59" s="150">
        <f t="shared" si="21"/>
        <v>2.364066194</v>
      </c>
      <c r="T59" s="150">
        <v>0.0</v>
      </c>
      <c r="U59" s="150">
        <f t="shared" si="22"/>
        <v>0</v>
      </c>
      <c r="V59" s="150">
        <v>0.0</v>
      </c>
      <c r="W59" s="150">
        <f t="shared" si="23"/>
        <v>0</v>
      </c>
      <c r="X59" s="150">
        <v>0.0</v>
      </c>
      <c r="Y59" s="150">
        <f t="shared" si="24"/>
        <v>0</v>
      </c>
      <c r="Z59" s="150">
        <f t="shared" si="25"/>
        <v>85.76</v>
      </c>
      <c r="AA59" s="150">
        <f t="shared" si="26"/>
        <v>0.3277633439</v>
      </c>
    </row>
    <row r="60" ht="12.75" customHeight="1">
      <c r="A60" s="44" t="s">
        <v>247</v>
      </c>
      <c r="B60" s="151"/>
      <c r="C60" s="151"/>
      <c r="D60" s="151"/>
      <c r="E60" s="151">
        <f t="shared" si="14"/>
        <v>0</v>
      </c>
      <c r="F60" s="151">
        <v>8.88</v>
      </c>
      <c r="G60" s="151">
        <f t="shared" si="15"/>
        <v>0.2153844661</v>
      </c>
      <c r="H60" s="151">
        <v>51.7</v>
      </c>
      <c r="I60" s="151">
        <f t="shared" si="16"/>
        <v>2.23530836</v>
      </c>
      <c r="J60" s="151"/>
      <c r="K60" s="151">
        <f t="shared" si="17"/>
        <v>0</v>
      </c>
      <c r="L60" s="151">
        <v>66.41</v>
      </c>
      <c r="M60" s="151">
        <f t="shared" si="18"/>
        <v>2.731146004</v>
      </c>
      <c r="N60" s="151">
        <v>36.77</v>
      </c>
      <c r="O60" s="151">
        <f t="shared" si="19"/>
        <v>0.6317543769</v>
      </c>
      <c r="P60" s="151">
        <v>0.8599999999999999</v>
      </c>
      <c r="Q60" s="151">
        <f t="shared" si="20"/>
        <v>0.0290693744</v>
      </c>
      <c r="R60" s="151"/>
      <c r="S60" s="151">
        <f t="shared" si="21"/>
        <v>0</v>
      </c>
      <c r="T60" s="151"/>
      <c r="U60" s="151">
        <f t="shared" si="22"/>
        <v>0</v>
      </c>
      <c r="V60" s="151"/>
      <c r="W60" s="151">
        <f t="shared" si="23"/>
        <v>0</v>
      </c>
      <c r="X60" s="151">
        <v>5.17</v>
      </c>
      <c r="Y60" s="151">
        <f t="shared" si="24"/>
        <v>12.49697849</v>
      </c>
      <c r="Z60" s="151">
        <f t="shared" si="25"/>
        <v>169.79</v>
      </c>
      <c r="AA60" s="151">
        <f t="shared" si="26"/>
        <v>0.6489148572</v>
      </c>
    </row>
    <row r="61" ht="12.75" customHeight="1">
      <c r="A61" s="16" t="s">
        <v>248</v>
      </c>
      <c r="B61" s="152"/>
      <c r="C61" s="152"/>
      <c r="D61" s="152">
        <v>8.569999999999999</v>
      </c>
      <c r="E61" s="152">
        <f t="shared" si="14"/>
        <v>0.8803377539</v>
      </c>
      <c r="F61" s="152">
        <v>1318.43</v>
      </c>
      <c r="G61" s="152">
        <f t="shared" si="15"/>
        <v>31.97852947</v>
      </c>
      <c r="H61" s="152">
        <v>431.14999999999986</v>
      </c>
      <c r="I61" s="152">
        <f t="shared" si="16"/>
        <v>18.64126111</v>
      </c>
      <c r="J61" s="152">
        <v>1287.0</v>
      </c>
      <c r="K61" s="152">
        <f t="shared" si="17"/>
        <v>18.93217808</v>
      </c>
      <c r="L61" s="152">
        <v>146.43</v>
      </c>
      <c r="M61" s="152">
        <f t="shared" si="18"/>
        <v>6.02201038</v>
      </c>
      <c r="N61" s="152">
        <v>2904.5600000000095</v>
      </c>
      <c r="O61" s="152">
        <f t="shared" si="19"/>
        <v>49.90395684</v>
      </c>
      <c r="P61" s="152">
        <v>773.079999999999</v>
      </c>
      <c r="Q61" s="152">
        <f t="shared" si="20"/>
        <v>26.13133949</v>
      </c>
      <c r="R61" s="152">
        <v>15.4</v>
      </c>
      <c r="S61" s="152">
        <f t="shared" si="21"/>
        <v>18.20330969</v>
      </c>
      <c r="T61" s="152">
        <v>224.72</v>
      </c>
      <c r="U61" s="152">
        <f t="shared" si="22"/>
        <v>55.79362912</v>
      </c>
      <c r="V61" s="152"/>
      <c r="W61" s="152">
        <f t="shared" si="23"/>
        <v>0</v>
      </c>
      <c r="X61" s="152"/>
      <c r="Y61" s="152">
        <f t="shared" si="24"/>
        <v>0</v>
      </c>
      <c r="Z61" s="152">
        <f t="shared" si="25"/>
        <v>7109.34</v>
      </c>
      <c r="AA61" s="152">
        <f t="shared" si="26"/>
        <v>27.17095442</v>
      </c>
    </row>
    <row r="62" ht="12.75" customHeight="1">
      <c r="A62" s="22" t="s">
        <v>249</v>
      </c>
      <c r="B62" s="150"/>
      <c r="C62" s="150"/>
      <c r="D62" s="150"/>
      <c r="E62" s="150">
        <f t="shared" si="14"/>
        <v>0</v>
      </c>
      <c r="F62" s="150">
        <v>6.81</v>
      </c>
      <c r="G62" s="150">
        <f t="shared" si="15"/>
        <v>0.1651766007</v>
      </c>
      <c r="H62" s="150">
        <v>248.65</v>
      </c>
      <c r="I62" s="150">
        <f t="shared" si="16"/>
        <v>10.75066584</v>
      </c>
      <c r="J62" s="150">
        <v>177.8</v>
      </c>
      <c r="K62" s="150">
        <f t="shared" si="17"/>
        <v>2.615494377</v>
      </c>
      <c r="L62" s="150"/>
      <c r="M62" s="150">
        <f t="shared" si="18"/>
        <v>0</v>
      </c>
      <c r="N62" s="150">
        <v>5.9</v>
      </c>
      <c r="O62" s="150">
        <f t="shared" si="19"/>
        <v>0.1013693452</v>
      </c>
      <c r="P62" s="150">
        <v>7.789999999999999</v>
      </c>
      <c r="Q62" s="150">
        <f t="shared" si="20"/>
        <v>0.2633144495</v>
      </c>
      <c r="R62" s="150"/>
      <c r="S62" s="150">
        <f t="shared" si="21"/>
        <v>0</v>
      </c>
      <c r="T62" s="150"/>
      <c r="U62" s="150">
        <f t="shared" si="22"/>
        <v>0</v>
      </c>
      <c r="V62" s="150"/>
      <c r="W62" s="150">
        <f t="shared" si="23"/>
        <v>0</v>
      </c>
      <c r="X62" s="150"/>
      <c r="Y62" s="150">
        <f t="shared" si="24"/>
        <v>0</v>
      </c>
      <c r="Z62" s="150">
        <f t="shared" si="25"/>
        <v>446.95</v>
      </c>
      <c r="AA62" s="150">
        <f t="shared" si="26"/>
        <v>1.708183612</v>
      </c>
    </row>
    <row r="63" ht="12.75" customHeight="1">
      <c r="A63" s="22" t="s">
        <v>250</v>
      </c>
      <c r="B63" s="150"/>
      <c r="C63" s="150"/>
      <c r="D63" s="150"/>
      <c r="E63" s="150">
        <f t="shared" si="14"/>
        <v>0</v>
      </c>
      <c r="F63" s="150">
        <v>3.0</v>
      </c>
      <c r="G63" s="150">
        <f t="shared" si="15"/>
        <v>0.07276502234</v>
      </c>
      <c r="H63" s="150"/>
      <c r="I63" s="150">
        <f t="shared" si="16"/>
        <v>0</v>
      </c>
      <c r="J63" s="150"/>
      <c r="K63" s="150">
        <f t="shared" si="17"/>
        <v>0</v>
      </c>
      <c r="L63" s="150"/>
      <c r="M63" s="150">
        <f t="shared" si="18"/>
        <v>0</v>
      </c>
      <c r="N63" s="150">
        <v>0.15000000000000002</v>
      </c>
      <c r="O63" s="150">
        <f t="shared" si="19"/>
        <v>0.002577186743</v>
      </c>
      <c r="P63" s="150">
        <v>0.5</v>
      </c>
      <c r="Q63" s="150">
        <f t="shared" si="20"/>
        <v>0.01690079907</v>
      </c>
      <c r="R63" s="150"/>
      <c r="S63" s="150">
        <f t="shared" si="21"/>
        <v>0</v>
      </c>
      <c r="T63" s="150"/>
      <c r="U63" s="150">
        <f t="shared" si="22"/>
        <v>0</v>
      </c>
      <c r="V63" s="150"/>
      <c r="W63" s="150">
        <f t="shared" si="23"/>
        <v>0</v>
      </c>
      <c r="X63" s="150"/>
      <c r="Y63" s="150">
        <f t="shared" si="24"/>
        <v>0</v>
      </c>
      <c r="Z63" s="150">
        <f t="shared" si="25"/>
        <v>3.65</v>
      </c>
      <c r="AA63" s="150">
        <f t="shared" si="26"/>
        <v>0.01394981582</v>
      </c>
    </row>
    <row r="64" ht="12.75" customHeight="1">
      <c r="A64" s="44" t="s">
        <v>251</v>
      </c>
      <c r="B64" s="151"/>
      <c r="C64" s="151"/>
      <c r="D64" s="151">
        <v>59.8</v>
      </c>
      <c r="E64" s="151">
        <f t="shared" si="14"/>
        <v>6.142846871</v>
      </c>
      <c r="F64" s="151"/>
      <c r="G64" s="151">
        <f t="shared" si="15"/>
        <v>0</v>
      </c>
      <c r="H64" s="151">
        <v>0.0</v>
      </c>
      <c r="I64" s="151">
        <f t="shared" si="16"/>
        <v>0</v>
      </c>
      <c r="J64" s="151">
        <v>962.75</v>
      </c>
      <c r="K64" s="151">
        <f t="shared" si="17"/>
        <v>14.16235777</v>
      </c>
      <c r="L64" s="151"/>
      <c r="M64" s="151">
        <f t="shared" si="18"/>
        <v>0</v>
      </c>
      <c r="N64" s="151">
        <v>646.51</v>
      </c>
      <c r="O64" s="151">
        <f t="shared" si="19"/>
        <v>11.10784667</v>
      </c>
      <c r="P64" s="151">
        <v>0.0</v>
      </c>
      <c r="Q64" s="151">
        <f t="shared" si="20"/>
        <v>0</v>
      </c>
      <c r="R64" s="151">
        <v>0.0</v>
      </c>
      <c r="S64" s="151">
        <f t="shared" si="21"/>
        <v>0</v>
      </c>
      <c r="T64" s="151">
        <v>0.0</v>
      </c>
      <c r="U64" s="151">
        <f t="shared" si="22"/>
        <v>0</v>
      </c>
      <c r="V64" s="151">
        <v>0.0</v>
      </c>
      <c r="W64" s="151">
        <f t="shared" si="23"/>
        <v>0</v>
      </c>
      <c r="X64" s="151">
        <v>0.0</v>
      </c>
      <c r="Y64" s="151">
        <f t="shared" si="24"/>
        <v>0</v>
      </c>
      <c r="Z64" s="151">
        <f t="shared" si="25"/>
        <v>1669.06</v>
      </c>
      <c r="AA64" s="151">
        <f t="shared" si="26"/>
        <v>6.378925918</v>
      </c>
    </row>
    <row r="65" ht="12.75" customHeight="1">
      <c r="A65" s="16" t="s">
        <v>252</v>
      </c>
      <c r="B65" s="152"/>
      <c r="C65" s="152"/>
      <c r="D65" s="152"/>
      <c r="E65" s="152">
        <f t="shared" si="14"/>
        <v>0</v>
      </c>
      <c r="F65" s="152"/>
      <c r="G65" s="152">
        <f t="shared" si="15"/>
        <v>0</v>
      </c>
      <c r="H65" s="152"/>
      <c r="I65" s="152">
        <f t="shared" si="16"/>
        <v>0</v>
      </c>
      <c r="J65" s="152"/>
      <c r="K65" s="152">
        <f t="shared" si="17"/>
        <v>0</v>
      </c>
      <c r="L65" s="152"/>
      <c r="M65" s="152">
        <f t="shared" si="18"/>
        <v>0</v>
      </c>
      <c r="N65" s="152"/>
      <c r="O65" s="152">
        <f t="shared" si="19"/>
        <v>0</v>
      </c>
      <c r="P65" s="152"/>
      <c r="Q65" s="152">
        <f t="shared" si="20"/>
        <v>0</v>
      </c>
      <c r="R65" s="152"/>
      <c r="S65" s="152">
        <f t="shared" si="21"/>
        <v>0</v>
      </c>
      <c r="T65" s="152"/>
      <c r="U65" s="152">
        <f t="shared" si="22"/>
        <v>0</v>
      </c>
      <c r="V65" s="152"/>
      <c r="W65" s="152">
        <f t="shared" si="23"/>
        <v>0</v>
      </c>
      <c r="X65" s="152"/>
      <c r="Y65" s="152">
        <f t="shared" si="24"/>
        <v>0</v>
      </c>
      <c r="Z65" s="152">
        <f t="shared" si="25"/>
        <v>0</v>
      </c>
      <c r="AA65" s="152">
        <f t="shared" si="26"/>
        <v>0</v>
      </c>
    </row>
    <row r="66" ht="12.75" customHeight="1">
      <c r="A66" s="22" t="s">
        <v>253</v>
      </c>
      <c r="B66" s="150"/>
      <c r="C66" s="150"/>
      <c r="D66" s="150"/>
      <c r="E66" s="150">
        <f t="shared" si="14"/>
        <v>0</v>
      </c>
      <c r="F66" s="150">
        <v>0.5</v>
      </c>
      <c r="G66" s="150">
        <f t="shared" si="15"/>
        <v>0.01212750372</v>
      </c>
      <c r="H66" s="150">
        <v>3.3</v>
      </c>
      <c r="I66" s="150">
        <f t="shared" si="16"/>
        <v>0.142679257</v>
      </c>
      <c r="J66" s="150">
        <v>0.55</v>
      </c>
      <c r="K66" s="150">
        <f t="shared" si="17"/>
        <v>0.008090674394</v>
      </c>
      <c r="L66" s="150">
        <v>59.56999999999999</v>
      </c>
      <c r="M66" s="150">
        <f t="shared" si="18"/>
        <v>2.449847424</v>
      </c>
      <c r="N66" s="150">
        <v>75.25000000000001</v>
      </c>
      <c r="O66" s="150">
        <f t="shared" si="19"/>
        <v>1.292888683</v>
      </c>
      <c r="P66" s="150">
        <v>12.719999999999999</v>
      </c>
      <c r="Q66" s="150">
        <f t="shared" si="20"/>
        <v>0.4299563283</v>
      </c>
      <c r="R66" s="150"/>
      <c r="S66" s="150">
        <f t="shared" si="21"/>
        <v>0</v>
      </c>
      <c r="T66" s="150"/>
      <c r="U66" s="150">
        <f t="shared" si="22"/>
        <v>0</v>
      </c>
      <c r="V66" s="150">
        <v>0.25</v>
      </c>
      <c r="W66" s="150">
        <f t="shared" si="23"/>
        <v>0.1141656772</v>
      </c>
      <c r="X66" s="150"/>
      <c r="Y66" s="150">
        <f t="shared" si="24"/>
        <v>0</v>
      </c>
      <c r="Z66" s="150">
        <f t="shared" si="25"/>
        <v>152.14</v>
      </c>
      <c r="AA66" s="150">
        <f t="shared" si="26"/>
        <v>0.5814588985</v>
      </c>
    </row>
    <row r="67" ht="12.75" customHeight="1">
      <c r="A67" s="44" t="s">
        <v>254</v>
      </c>
      <c r="B67" s="151"/>
      <c r="C67" s="151"/>
      <c r="D67" s="151"/>
      <c r="E67" s="151">
        <f t="shared" si="14"/>
        <v>0</v>
      </c>
      <c r="F67" s="151">
        <v>33.75</v>
      </c>
      <c r="G67" s="151">
        <f t="shared" si="15"/>
        <v>0.8186065013</v>
      </c>
      <c r="H67" s="151">
        <v>7.0</v>
      </c>
      <c r="I67" s="151">
        <f t="shared" si="16"/>
        <v>0.3026529695</v>
      </c>
      <c r="J67" s="151">
        <v>3.1</v>
      </c>
      <c r="K67" s="151">
        <f t="shared" si="17"/>
        <v>0.04560198295</v>
      </c>
      <c r="L67" s="151">
        <v>262.66999999999996</v>
      </c>
      <c r="M67" s="151">
        <f t="shared" si="18"/>
        <v>10.80244121</v>
      </c>
      <c r="N67" s="151">
        <v>6.089999999999999</v>
      </c>
      <c r="O67" s="151">
        <f t="shared" si="19"/>
        <v>0.1046337818</v>
      </c>
      <c r="P67" s="151">
        <v>0.5</v>
      </c>
      <c r="Q67" s="151">
        <f t="shared" si="20"/>
        <v>0.01690079907</v>
      </c>
      <c r="R67" s="151">
        <v>0.0</v>
      </c>
      <c r="S67" s="151">
        <f t="shared" si="21"/>
        <v>0</v>
      </c>
      <c r="T67" s="151">
        <v>0.0</v>
      </c>
      <c r="U67" s="151">
        <f t="shared" si="22"/>
        <v>0</v>
      </c>
      <c r="V67" s="151">
        <v>0.0</v>
      </c>
      <c r="W67" s="151">
        <f t="shared" si="23"/>
        <v>0</v>
      </c>
      <c r="X67" s="151">
        <v>0.0</v>
      </c>
      <c r="Y67" s="151">
        <f t="shared" si="24"/>
        <v>0</v>
      </c>
      <c r="Z67" s="151">
        <f t="shared" si="25"/>
        <v>313.11</v>
      </c>
      <c r="AA67" s="151">
        <f t="shared" si="26"/>
        <v>1.196664886</v>
      </c>
    </row>
    <row r="68" ht="12.75" customHeight="1">
      <c r="A68" s="153" t="s">
        <v>255</v>
      </c>
      <c r="B68" s="154"/>
      <c r="C68" s="154"/>
      <c r="D68" s="154"/>
      <c r="E68" s="154">
        <f t="shared" si="14"/>
        <v>0</v>
      </c>
      <c r="F68" s="154">
        <v>308.95</v>
      </c>
      <c r="G68" s="154">
        <f t="shared" si="15"/>
        <v>7.493584551</v>
      </c>
      <c r="H68" s="154">
        <v>0.0</v>
      </c>
      <c r="I68" s="154">
        <f t="shared" si="16"/>
        <v>0</v>
      </c>
      <c r="J68" s="154"/>
      <c r="K68" s="154">
        <f t="shared" si="17"/>
        <v>0</v>
      </c>
      <c r="L68" s="154">
        <v>5.859999999999999</v>
      </c>
      <c r="M68" s="154">
        <f t="shared" si="18"/>
        <v>0.2409955667</v>
      </c>
      <c r="N68" s="154">
        <v>506.0099999999988</v>
      </c>
      <c r="O68" s="154">
        <f t="shared" si="19"/>
        <v>8.693881759</v>
      </c>
      <c r="P68" s="154">
        <v>133.92999999999998</v>
      </c>
      <c r="Q68" s="154">
        <f t="shared" si="20"/>
        <v>4.527048039</v>
      </c>
      <c r="R68" s="154">
        <v>28.55</v>
      </c>
      <c r="S68" s="154">
        <f t="shared" si="21"/>
        <v>33.74704492</v>
      </c>
      <c r="T68" s="154">
        <v>112.15</v>
      </c>
      <c r="U68" s="154">
        <f t="shared" si="22"/>
        <v>27.84467562</v>
      </c>
      <c r="V68" s="154">
        <v>8.68</v>
      </c>
      <c r="W68" s="154">
        <f t="shared" si="23"/>
        <v>3.963832313</v>
      </c>
      <c r="X68" s="154">
        <v>5.31</v>
      </c>
      <c r="Y68" s="154">
        <f t="shared" si="24"/>
        <v>12.83538796</v>
      </c>
      <c r="Z68" s="154">
        <f t="shared" si="25"/>
        <v>1109.44</v>
      </c>
      <c r="AA68" s="154">
        <f t="shared" si="26"/>
        <v>4.240132512</v>
      </c>
    </row>
    <row r="69" ht="12.75" customHeight="1">
      <c r="A69" s="27" t="s">
        <v>140</v>
      </c>
      <c r="B69" s="155">
        <f t="shared" ref="B69:AA69" si="27">SUM(B29:B68)</f>
        <v>0</v>
      </c>
      <c r="C69" s="155">
        <f t="shared" si="27"/>
        <v>0</v>
      </c>
      <c r="D69" s="155">
        <f t="shared" si="27"/>
        <v>973.49</v>
      </c>
      <c r="E69" s="155">
        <f t="shared" si="27"/>
        <v>100</v>
      </c>
      <c r="F69" s="155">
        <f t="shared" si="27"/>
        <v>4122.86</v>
      </c>
      <c r="G69" s="155">
        <f t="shared" si="27"/>
        <v>100</v>
      </c>
      <c r="H69" s="155">
        <f t="shared" si="27"/>
        <v>2312.88</v>
      </c>
      <c r="I69" s="155">
        <f t="shared" si="27"/>
        <v>100</v>
      </c>
      <c r="J69" s="155">
        <f t="shared" si="27"/>
        <v>6797.95</v>
      </c>
      <c r="K69" s="155">
        <f t="shared" si="27"/>
        <v>100</v>
      </c>
      <c r="L69" s="155">
        <f t="shared" si="27"/>
        <v>2431.58</v>
      </c>
      <c r="M69" s="155">
        <f t="shared" si="27"/>
        <v>100</v>
      </c>
      <c r="N69" s="155">
        <f t="shared" si="27"/>
        <v>5820.3</v>
      </c>
      <c r="O69" s="155">
        <f t="shared" si="27"/>
        <v>100</v>
      </c>
      <c r="P69" s="155">
        <f t="shared" si="27"/>
        <v>2958.44</v>
      </c>
      <c r="Q69" s="155">
        <f t="shared" si="27"/>
        <v>100</v>
      </c>
      <c r="R69" s="155">
        <f t="shared" si="27"/>
        <v>84.6</v>
      </c>
      <c r="S69" s="155">
        <f t="shared" si="27"/>
        <v>100</v>
      </c>
      <c r="T69" s="155">
        <f t="shared" si="27"/>
        <v>402.77</v>
      </c>
      <c r="U69" s="155">
        <f t="shared" si="27"/>
        <v>100</v>
      </c>
      <c r="V69" s="155">
        <f t="shared" si="27"/>
        <v>218.98</v>
      </c>
      <c r="W69" s="155">
        <f t="shared" si="27"/>
        <v>100</v>
      </c>
      <c r="X69" s="155">
        <f t="shared" si="27"/>
        <v>41.37</v>
      </c>
      <c r="Y69" s="155">
        <f t="shared" si="27"/>
        <v>100</v>
      </c>
      <c r="Z69" s="155">
        <f t="shared" si="27"/>
        <v>26165.22</v>
      </c>
      <c r="AA69" s="155">
        <f t="shared" si="27"/>
        <v>100</v>
      </c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8:Q28"/>
    <mergeCell ref="R28:S28"/>
    <mergeCell ref="T28:U28"/>
    <mergeCell ref="V28:W28"/>
    <mergeCell ref="Z28:Z29"/>
    <mergeCell ref="AA28:AA29"/>
    <mergeCell ref="F8:G8"/>
    <mergeCell ref="H8:I8"/>
    <mergeCell ref="A27:A29"/>
    <mergeCell ref="B27:Y27"/>
    <mergeCell ref="B28:C28"/>
    <mergeCell ref="D28:E28"/>
    <mergeCell ref="F28:G28"/>
    <mergeCell ref="X28:Y28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7:AA27"/>
    <mergeCell ref="H28:I28"/>
    <mergeCell ref="J28:K28"/>
    <mergeCell ref="L28:M28"/>
    <mergeCell ref="N28:O28"/>
  </mergeCells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7" width="9.25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276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>
        <v>0.0</v>
      </c>
      <c r="C10" s="173">
        <v>0.0</v>
      </c>
      <c r="D10" s="16">
        <v>0.0</v>
      </c>
      <c r="E10" s="173">
        <f t="shared" ref="E10:E19" si="1">((D10/D$19*100))</f>
        <v>0</v>
      </c>
      <c r="F10" s="16">
        <v>13.1</v>
      </c>
      <c r="G10" s="173">
        <f t="shared" ref="G10:G19" si="2">((F10/F$19*100))</f>
        <v>0.09024649003</v>
      </c>
      <c r="H10" s="152">
        <f>SUM(H30:H38)</f>
        <v>24.05</v>
      </c>
      <c r="I10" s="173">
        <f t="shared" ref="I10:I19" si="3">((H10/H$19*100))</f>
        <v>0.2863269079</v>
      </c>
      <c r="J10" s="16">
        <v>150.7</v>
      </c>
      <c r="K10" s="173">
        <f t="shared" ref="K10:K19" si="4">((J10/J$19*100))</f>
        <v>0.9134972092</v>
      </c>
      <c r="L10" s="16">
        <v>1809.91</v>
      </c>
      <c r="M10" s="173">
        <f t="shared" ref="M10:M19" si="5">((L10/L$19*100))</f>
        <v>18.88838912</v>
      </c>
      <c r="N10" s="136">
        <v>1140.96</v>
      </c>
      <c r="O10" s="173">
        <f t="shared" ref="O10:O19" si="6">((N10/N$19*100))</f>
        <v>11.12005598</v>
      </c>
      <c r="P10" s="152">
        <f>SUM(P30:P38)</f>
        <v>326.2</v>
      </c>
      <c r="Q10" s="173">
        <f t="shared" ref="Q10:Q19" si="7">((P10/P$19*100))</f>
        <v>17.899375</v>
      </c>
      <c r="R10" s="152">
        <f>SUM(R30:R38)</f>
        <v>248.5</v>
      </c>
      <c r="S10" s="173">
        <f t="shared" ref="S10:S19" si="8">((R10/R$19*100))</f>
        <v>22.15940504</v>
      </c>
      <c r="T10" s="152">
        <f>SUM(T30:T38)</f>
        <v>198.43</v>
      </c>
      <c r="U10" s="173">
        <f t="shared" ref="U10:U19" si="9">((T10/T$19*100))</f>
        <v>21.57832924</v>
      </c>
      <c r="V10" s="152">
        <f>SUM(V30:V38)</f>
        <v>205.02</v>
      </c>
      <c r="W10" s="173">
        <f t="shared" ref="W10:W19" si="10">((V10/V$19*100))</f>
        <v>19.92439188</v>
      </c>
      <c r="X10" s="152">
        <f>SUM(X30:X38)</f>
        <v>15</v>
      </c>
      <c r="Y10" s="173">
        <f t="shared" ref="Y10:Y19" si="11">((X10/X$19*100))</f>
        <v>1.963839175</v>
      </c>
      <c r="Z10" s="136">
        <f t="shared" ref="Z10:Z18" si="12">SUM(B10+D10+F10+H10+J10+L10+N10+P10+T10+V10+X10+R10)</f>
        <v>4131.87</v>
      </c>
      <c r="AA10" s="173">
        <f t="shared" ref="AA10:AA19" si="13">((Z10/Z$19*100))</f>
        <v>6.298384532</v>
      </c>
    </row>
    <row r="11" ht="24.75" customHeight="1">
      <c r="A11" s="22" t="s">
        <v>262</v>
      </c>
      <c r="B11" s="22">
        <v>0.0</v>
      </c>
      <c r="C11" s="174">
        <v>0.0</v>
      </c>
      <c r="D11" s="22">
        <v>2.0</v>
      </c>
      <c r="E11" s="174">
        <f t="shared" si="1"/>
        <v>0.289431412</v>
      </c>
      <c r="F11" s="22">
        <v>13.8</v>
      </c>
      <c r="G11" s="174">
        <f t="shared" si="2"/>
        <v>0.09506882156</v>
      </c>
      <c r="H11" s="150">
        <f>SUM(H39:H46)</f>
        <v>67.05</v>
      </c>
      <c r="I11" s="174">
        <f t="shared" si="3"/>
        <v>0.7982627517</v>
      </c>
      <c r="J11" s="22">
        <v>2210.95</v>
      </c>
      <c r="K11" s="174">
        <f t="shared" si="4"/>
        <v>13.40210123</v>
      </c>
      <c r="L11" s="22">
        <v>1257.38</v>
      </c>
      <c r="M11" s="174">
        <f t="shared" si="5"/>
        <v>13.12213464</v>
      </c>
      <c r="N11" s="139">
        <v>483.77</v>
      </c>
      <c r="O11" s="174">
        <f t="shared" si="6"/>
        <v>4.714932585</v>
      </c>
      <c r="P11" s="150">
        <f>SUM(P39:P46)</f>
        <v>587.79</v>
      </c>
      <c r="Q11" s="174">
        <f t="shared" si="7"/>
        <v>32.25344461</v>
      </c>
      <c r="R11" s="150">
        <f>SUM(R39:R46)</f>
        <v>157.5</v>
      </c>
      <c r="S11" s="174">
        <f t="shared" si="8"/>
        <v>14.04469334</v>
      </c>
      <c r="T11" s="150">
        <f>SUM(T39:T46)</f>
        <v>37.65</v>
      </c>
      <c r="U11" s="174">
        <f t="shared" si="9"/>
        <v>4.094260423</v>
      </c>
      <c r="V11" s="150">
        <f>SUM(V39:V46)</f>
        <v>54.5</v>
      </c>
      <c r="W11" s="174">
        <f t="shared" si="10"/>
        <v>5.296455748</v>
      </c>
      <c r="X11" s="150">
        <f>SUM(X39:X46)</f>
        <v>0</v>
      </c>
      <c r="Y11" s="174">
        <f t="shared" si="11"/>
        <v>0</v>
      </c>
      <c r="Z11" s="139">
        <f t="shared" si="12"/>
        <v>4872.39</v>
      </c>
      <c r="AA11" s="174">
        <f t="shared" si="13"/>
        <v>7.427190549</v>
      </c>
    </row>
    <row r="12" ht="24.75" customHeight="1">
      <c r="A12" s="22" t="s">
        <v>263</v>
      </c>
      <c r="B12" s="22">
        <v>0.0</v>
      </c>
      <c r="C12" s="174">
        <v>0.0</v>
      </c>
      <c r="D12" s="22">
        <v>0.0</v>
      </c>
      <c r="E12" s="174">
        <f t="shared" si="1"/>
        <v>0</v>
      </c>
      <c r="F12" s="22">
        <v>3.85</v>
      </c>
      <c r="G12" s="174">
        <f t="shared" si="2"/>
        <v>0.02652282341</v>
      </c>
      <c r="H12" s="150">
        <f>SUM(H47:H52)</f>
        <v>41.6</v>
      </c>
      <c r="I12" s="174">
        <f t="shared" si="3"/>
        <v>0.4952681651</v>
      </c>
      <c r="J12" s="22">
        <v>4332.2</v>
      </c>
      <c r="K12" s="174">
        <f t="shared" si="4"/>
        <v>26.26046854</v>
      </c>
      <c r="L12" s="22">
        <v>235.6</v>
      </c>
      <c r="M12" s="174">
        <f t="shared" si="5"/>
        <v>2.458743515</v>
      </c>
      <c r="N12" s="139">
        <v>30.95</v>
      </c>
      <c r="O12" s="174">
        <f t="shared" si="6"/>
        <v>0.301645748</v>
      </c>
      <c r="P12" s="150">
        <f>SUM(P47:P52)</f>
        <v>13.46</v>
      </c>
      <c r="Q12" s="174">
        <f t="shared" si="7"/>
        <v>0.7385824266</v>
      </c>
      <c r="R12" s="150">
        <f>SUM(R47:R52)</f>
        <v>0</v>
      </c>
      <c r="S12" s="174">
        <f t="shared" si="8"/>
        <v>0</v>
      </c>
      <c r="T12" s="150">
        <f>SUM(T47:T52)</f>
        <v>0</v>
      </c>
      <c r="U12" s="174">
        <f t="shared" si="9"/>
        <v>0</v>
      </c>
      <c r="V12" s="150">
        <f>SUM(V47:V52)</f>
        <v>0</v>
      </c>
      <c r="W12" s="174">
        <f t="shared" si="10"/>
        <v>0</v>
      </c>
      <c r="X12" s="150">
        <f>SUM(X47:X52)</f>
        <v>4.35</v>
      </c>
      <c r="Y12" s="174">
        <f t="shared" si="11"/>
        <v>0.5695133607</v>
      </c>
      <c r="Z12" s="139">
        <f t="shared" si="12"/>
        <v>4662.01</v>
      </c>
      <c r="AA12" s="174">
        <f t="shared" si="13"/>
        <v>7.1064994</v>
      </c>
    </row>
    <row r="13" ht="24.75" customHeight="1">
      <c r="A13" s="22" t="s">
        <v>264</v>
      </c>
      <c r="B13" s="22">
        <v>0.0</v>
      </c>
      <c r="C13" s="174">
        <v>0.0</v>
      </c>
      <c r="D13" s="22">
        <v>0.0</v>
      </c>
      <c r="E13" s="174">
        <f t="shared" si="1"/>
        <v>0</v>
      </c>
      <c r="F13" s="22">
        <v>671.77</v>
      </c>
      <c r="G13" s="174">
        <f t="shared" si="2"/>
        <v>4.627853787</v>
      </c>
      <c r="H13" s="150">
        <f>SUM(H53:H54)</f>
        <v>9.6</v>
      </c>
      <c r="I13" s="174">
        <f t="shared" si="3"/>
        <v>0.1142926535</v>
      </c>
      <c r="J13" s="22">
        <v>4035.0</v>
      </c>
      <c r="K13" s="174">
        <f t="shared" si="4"/>
        <v>24.45893324</v>
      </c>
      <c r="L13" s="22">
        <v>11.01</v>
      </c>
      <c r="M13" s="174">
        <f t="shared" si="5"/>
        <v>0.1149013841</v>
      </c>
      <c r="N13" s="139">
        <v>16.23</v>
      </c>
      <c r="O13" s="174">
        <f t="shared" si="6"/>
        <v>0.1581812759</v>
      </c>
      <c r="P13" s="150">
        <f>SUM(P53:P54)</f>
        <v>9.19</v>
      </c>
      <c r="Q13" s="174">
        <f t="shared" si="7"/>
        <v>0.5042773031</v>
      </c>
      <c r="R13" s="150">
        <f>SUM(R53:R54)</f>
        <v>0</v>
      </c>
      <c r="S13" s="174">
        <f t="shared" si="8"/>
        <v>0</v>
      </c>
      <c r="T13" s="150">
        <f>SUM(T53:T54)</f>
        <v>61</v>
      </c>
      <c r="U13" s="174">
        <f t="shared" si="9"/>
        <v>6.633463103</v>
      </c>
      <c r="V13" s="150">
        <f>SUM(V53:V54)</f>
        <v>1.71</v>
      </c>
      <c r="W13" s="174">
        <f t="shared" si="10"/>
        <v>0.166182373</v>
      </c>
      <c r="X13" s="150">
        <f>SUM(X53:X54)</f>
        <v>0.26</v>
      </c>
      <c r="Y13" s="174">
        <f t="shared" si="11"/>
        <v>0.03403987903</v>
      </c>
      <c r="Z13" s="139">
        <f t="shared" si="12"/>
        <v>4815.77</v>
      </c>
      <c r="AA13" s="174">
        <f t="shared" si="13"/>
        <v>7.340882283</v>
      </c>
    </row>
    <row r="14" ht="24.75" customHeight="1">
      <c r="A14" s="22" t="s">
        <v>265</v>
      </c>
      <c r="B14" s="22">
        <v>0.0</v>
      </c>
      <c r="C14" s="174">
        <v>0.0</v>
      </c>
      <c r="D14" s="22">
        <v>49.16</v>
      </c>
      <c r="E14" s="174">
        <f t="shared" si="1"/>
        <v>7.114224107</v>
      </c>
      <c r="F14" s="22">
        <v>1735.74</v>
      </c>
      <c r="G14" s="174">
        <f t="shared" si="2"/>
        <v>11.95759104</v>
      </c>
      <c r="H14" s="150">
        <f>SUM(H55:H57)</f>
        <v>5860.08</v>
      </c>
      <c r="I14" s="174">
        <f t="shared" si="3"/>
        <v>69.767093</v>
      </c>
      <c r="J14" s="22">
        <v>2266.62</v>
      </c>
      <c r="K14" s="174">
        <f t="shared" si="4"/>
        <v>13.7395557</v>
      </c>
      <c r="L14" s="22">
        <v>2674.17</v>
      </c>
      <c r="M14" s="174">
        <f t="shared" si="5"/>
        <v>27.90788687</v>
      </c>
      <c r="N14" s="139">
        <v>1635.05</v>
      </c>
      <c r="O14" s="174">
        <f t="shared" si="6"/>
        <v>15.93556964</v>
      </c>
      <c r="P14" s="150">
        <f>SUM(P55:P57)</f>
        <v>221.06</v>
      </c>
      <c r="Q14" s="174">
        <f t="shared" si="7"/>
        <v>12.13009147</v>
      </c>
      <c r="R14" s="150">
        <f>SUM(R55:R57)</f>
        <v>21.17</v>
      </c>
      <c r="S14" s="174">
        <f t="shared" si="8"/>
        <v>1.88778513</v>
      </c>
      <c r="T14" s="150">
        <f>SUM(T55:T57)</f>
        <v>36.05</v>
      </c>
      <c r="U14" s="174">
        <f t="shared" si="9"/>
        <v>3.920267948</v>
      </c>
      <c r="V14" s="150">
        <f>SUM(V55:V57)</f>
        <v>766.26</v>
      </c>
      <c r="W14" s="174">
        <f t="shared" si="10"/>
        <v>74.46719599</v>
      </c>
      <c r="X14" s="150">
        <f>SUM(X55:X57)</f>
        <v>18.77</v>
      </c>
      <c r="Y14" s="174">
        <f t="shared" si="11"/>
        <v>2.457417421</v>
      </c>
      <c r="Z14" s="139">
        <f t="shared" si="12"/>
        <v>15284.13</v>
      </c>
      <c r="AA14" s="174">
        <f t="shared" si="13"/>
        <v>23.29824704</v>
      </c>
    </row>
    <row r="15" ht="24.75" customHeight="1">
      <c r="A15" s="22" t="s">
        <v>73</v>
      </c>
      <c r="B15" s="22">
        <v>0.0</v>
      </c>
      <c r="C15" s="174">
        <v>0.0</v>
      </c>
      <c r="D15" s="22">
        <v>0.0</v>
      </c>
      <c r="E15" s="174">
        <f t="shared" si="1"/>
        <v>0</v>
      </c>
      <c r="F15" s="22">
        <v>901.71</v>
      </c>
      <c r="G15" s="174">
        <f t="shared" si="2"/>
        <v>6.211920804</v>
      </c>
      <c r="H15" s="150">
        <f>SUM(H58:H60)</f>
        <v>730.98</v>
      </c>
      <c r="I15" s="174">
        <f t="shared" si="3"/>
        <v>8.702671234</v>
      </c>
      <c r="J15" s="22">
        <v>539.66</v>
      </c>
      <c r="K15" s="174">
        <f t="shared" si="4"/>
        <v>3.27125351</v>
      </c>
      <c r="L15" s="22">
        <v>778.22</v>
      </c>
      <c r="M15" s="174">
        <f t="shared" si="5"/>
        <v>8.121576309</v>
      </c>
      <c r="N15" s="139">
        <v>7.95</v>
      </c>
      <c r="O15" s="174">
        <f t="shared" si="6"/>
        <v>0.07748251039</v>
      </c>
      <c r="P15" s="150">
        <f>SUM(P58:P60)</f>
        <v>29.81</v>
      </c>
      <c r="Q15" s="174">
        <f t="shared" si="7"/>
        <v>1.635746073</v>
      </c>
      <c r="R15" s="150">
        <f>SUM(R58:R60)</f>
        <v>0</v>
      </c>
      <c r="S15" s="174">
        <f t="shared" si="8"/>
        <v>0</v>
      </c>
      <c r="T15" s="150">
        <f>SUM(T58:T60)</f>
        <v>9.7</v>
      </c>
      <c r="U15" s="174">
        <f t="shared" si="9"/>
        <v>1.054829379</v>
      </c>
      <c r="V15" s="150">
        <f>SUM(V58:V60)</f>
        <v>0</v>
      </c>
      <c r="W15" s="174">
        <f t="shared" si="10"/>
        <v>0</v>
      </c>
      <c r="X15" s="150">
        <f>SUM(X58:X60)</f>
        <v>4.91</v>
      </c>
      <c r="Y15" s="174">
        <f t="shared" si="11"/>
        <v>0.6428300232</v>
      </c>
      <c r="Z15" s="139">
        <f t="shared" si="12"/>
        <v>3002.94</v>
      </c>
      <c r="AA15" s="174">
        <f t="shared" si="13"/>
        <v>4.577508694</v>
      </c>
    </row>
    <row r="16" ht="24.75" customHeight="1">
      <c r="A16" s="22" t="s">
        <v>266</v>
      </c>
      <c r="B16" s="22">
        <v>0.0</v>
      </c>
      <c r="C16" s="174">
        <v>0.0</v>
      </c>
      <c r="D16" s="22">
        <v>10.0</v>
      </c>
      <c r="E16" s="174">
        <f t="shared" si="1"/>
        <v>1.44715706</v>
      </c>
      <c r="F16" s="22">
        <v>9457.7</v>
      </c>
      <c r="G16" s="174">
        <f t="shared" si="2"/>
        <v>65.15452128</v>
      </c>
      <c r="H16" s="150">
        <f>SUM(H61:H64)</f>
        <v>1660.93</v>
      </c>
      <c r="I16" s="174">
        <f t="shared" si="3"/>
        <v>19.77417677</v>
      </c>
      <c r="J16" s="22">
        <v>2901.9</v>
      </c>
      <c r="K16" s="174">
        <f t="shared" si="4"/>
        <v>17.59042834</v>
      </c>
      <c r="L16" s="22">
        <v>2651.15</v>
      </c>
      <c r="M16" s="174">
        <f t="shared" si="5"/>
        <v>27.66764801</v>
      </c>
      <c r="N16" s="139">
        <v>2936.68</v>
      </c>
      <c r="O16" s="174">
        <f t="shared" si="6"/>
        <v>28.62155203</v>
      </c>
      <c r="P16" s="150">
        <f>SUM(P61:P64)</f>
        <v>413.68</v>
      </c>
      <c r="Q16" s="174">
        <f t="shared" si="7"/>
        <v>22.69961205</v>
      </c>
      <c r="R16" s="150">
        <f>SUM(R61:R64)</f>
        <v>145.25</v>
      </c>
      <c r="S16" s="174">
        <f t="shared" si="8"/>
        <v>12.9523283</v>
      </c>
      <c r="T16" s="150">
        <f>SUM(T61:T64)</f>
        <v>331.81</v>
      </c>
      <c r="U16" s="174">
        <f t="shared" si="9"/>
        <v>36.08277692</v>
      </c>
      <c r="V16" s="150">
        <f>SUM(V61:V64)</f>
        <v>0</v>
      </c>
      <c r="W16" s="174">
        <f t="shared" si="10"/>
        <v>0</v>
      </c>
      <c r="X16" s="150">
        <f>SUM(X61:X64)</f>
        <v>0.5</v>
      </c>
      <c r="Y16" s="174">
        <f t="shared" si="11"/>
        <v>0.06546130582</v>
      </c>
      <c r="Z16" s="139">
        <f t="shared" si="12"/>
        <v>20509.6</v>
      </c>
      <c r="AA16" s="174">
        <f t="shared" si="13"/>
        <v>31.26365239</v>
      </c>
    </row>
    <row r="17" ht="24.75" customHeight="1">
      <c r="A17" s="22" t="s">
        <v>267</v>
      </c>
      <c r="B17" s="22">
        <v>0.0</v>
      </c>
      <c r="C17" s="174">
        <v>0.0</v>
      </c>
      <c r="D17" s="22">
        <v>0.0</v>
      </c>
      <c r="E17" s="174">
        <f t="shared" si="1"/>
        <v>0</v>
      </c>
      <c r="F17" s="22">
        <v>1502.57</v>
      </c>
      <c r="G17" s="174">
        <f t="shared" si="2"/>
        <v>10.35127241</v>
      </c>
      <c r="H17" s="150">
        <f>SUM(H65:H67)</f>
        <v>5.2</v>
      </c>
      <c r="I17" s="174">
        <f t="shared" si="3"/>
        <v>0.06190852064</v>
      </c>
      <c r="J17" s="22">
        <v>60.01</v>
      </c>
      <c r="K17" s="174">
        <f t="shared" si="4"/>
        <v>0.3637622264</v>
      </c>
      <c r="L17" s="22">
        <v>118.03</v>
      </c>
      <c r="M17" s="174">
        <f t="shared" si="5"/>
        <v>1.231772059</v>
      </c>
      <c r="N17" s="139">
        <v>870.87</v>
      </c>
      <c r="O17" s="174">
        <f t="shared" si="6"/>
        <v>8.487697337</v>
      </c>
      <c r="P17" s="150">
        <f>SUM(P65:P67)</f>
        <v>50.99</v>
      </c>
      <c r="Q17" s="174">
        <f t="shared" si="7"/>
        <v>2.797943383</v>
      </c>
      <c r="R17" s="150">
        <f>SUM(R65:R67)</f>
        <v>0</v>
      </c>
      <c r="S17" s="174">
        <f t="shared" si="8"/>
        <v>0</v>
      </c>
      <c r="T17" s="150">
        <f>SUM(T65:T67)</f>
        <v>0</v>
      </c>
      <c r="U17" s="174">
        <f t="shared" si="9"/>
        <v>0</v>
      </c>
      <c r="V17" s="150">
        <f>SUM(V65:V67)</f>
        <v>1.5</v>
      </c>
      <c r="W17" s="174">
        <f t="shared" si="10"/>
        <v>0.1457740114</v>
      </c>
      <c r="X17" s="150">
        <f>SUM(X65:X67)</f>
        <v>0.01</v>
      </c>
      <c r="Y17" s="174">
        <f t="shared" si="11"/>
        <v>0.001309226116</v>
      </c>
      <c r="Z17" s="139">
        <f t="shared" si="12"/>
        <v>2609.18</v>
      </c>
      <c r="AA17" s="174">
        <f t="shared" si="13"/>
        <v>3.97728364</v>
      </c>
    </row>
    <row r="18" ht="24.75" customHeight="1">
      <c r="A18" s="44" t="s">
        <v>268</v>
      </c>
      <c r="B18" s="44">
        <v>0.0</v>
      </c>
      <c r="C18" s="175">
        <v>0.0</v>
      </c>
      <c r="D18" s="44">
        <v>629.85</v>
      </c>
      <c r="E18" s="175">
        <f t="shared" si="1"/>
        <v>91.14918742</v>
      </c>
      <c r="F18" s="44">
        <v>215.56</v>
      </c>
      <c r="G18" s="175">
        <f t="shared" si="2"/>
        <v>1.485002549</v>
      </c>
      <c r="H18" s="151">
        <f>SUM(H68)</f>
        <v>0</v>
      </c>
      <c r="I18" s="175">
        <f t="shared" si="3"/>
        <v>0</v>
      </c>
      <c r="J18" s="44">
        <v>0.0</v>
      </c>
      <c r="K18" s="175">
        <f t="shared" si="4"/>
        <v>0</v>
      </c>
      <c r="L18" s="44">
        <v>46.66</v>
      </c>
      <c r="M18" s="175">
        <f t="shared" si="5"/>
        <v>0.4869481003</v>
      </c>
      <c r="N18" s="142">
        <v>3137.92</v>
      </c>
      <c r="O18" s="175">
        <f t="shared" si="6"/>
        <v>30.5828829</v>
      </c>
      <c r="P18" s="151">
        <f>SUM(P68)</f>
        <v>170.23</v>
      </c>
      <c r="Q18" s="175">
        <f t="shared" si="7"/>
        <v>9.340927673</v>
      </c>
      <c r="R18" s="151">
        <f>SUM(R68)</f>
        <v>549</v>
      </c>
      <c r="S18" s="175">
        <f t="shared" si="8"/>
        <v>48.9557882</v>
      </c>
      <c r="T18" s="151">
        <f>SUM(T68)</f>
        <v>244.94</v>
      </c>
      <c r="U18" s="175">
        <f t="shared" si="9"/>
        <v>26.63607299</v>
      </c>
      <c r="V18" s="151">
        <f>SUM(V68)</f>
        <v>0</v>
      </c>
      <c r="W18" s="175">
        <f t="shared" si="10"/>
        <v>0</v>
      </c>
      <c r="X18" s="151">
        <f>SUM(X68)</f>
        <v>720.01</v>
      </c>
      <c r="Y18" s="175">
        <f t="shared" si="11"/>
        <v>94.26558961</v>
      </c>
      <c r="Z18" s="142">
        <f t="shared" si="12"/>
        <v>5714.17</v>
      </c>
      <c r="AA18" s="175">
        <f t="shared" si="13"/>
        <v>8.710351474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7">
        <f>SUM(D10:D18)</f>
        <v>691.01</v>
      </c>
      <c r="E19" s="178">
        <f t="shared" si="1"/>
        <v>100</v>
      </c>
      <c r="F19" s="177">
        <f>SUM(F10:F18)</f>
        <v>14515.8</v>
      </c>
      <c r="G19" s="178">
        <f t="shared" si="2"/>
        <v>100</v>
      </c>
      <c r="H19" s="179">
        <f>SUM(H10:H18)</f>
        <v>8399.49</v>
      </c>
      <c r="I19" s="178">
        <f t="shared" si="3"/>
        <v>100</v>
      </c>
      <c r="J19" s="177">
        <f>SUM(J10:J18)</f>
        <v>16497.04</v>
      </c>
      <c r="K19" s="178">
        <f t="shared" si="4"/>
        <v>100</v>
      </c>
      <c r="L19" s="177">
        <f>SUM(L10:L18)</f>
        <v>9582.13</v>
      </c>
      <c r="M19" s="178">
        <f t="shared" si="5"/>
        <v>100</v>
      </c>
      <c r="N19" s="155">
        <f>SUM(N10:N18)</f>
        <v>10260.38</v>
      </c>
      <c r="O19" s="178">
        <f t="shared" si="6"/>
        <v>100</v>
      </c>
      <c r="P19" s="155">
        <f>SUM(P10:P18)</f>
        <v>1822.41</v>
      </c>
      <c r="Q19" s="178">
        <f t="shared" si="7"/>
        <v>100</v>
      </c>
      <c r="R19" s="155">
        <f>SUM(R10:R18)</f>
        <v>1121.42</v>
      </c>
      <c r="S19" s="178">
        <f t="shared" si="8"/>
        <v>100</v>
      </c>
      <c r="T19" s="179">
        <f>SUM(T10:T18)</f>
        <v>919.58</v>
      </c>
      <c r="U19" s="178">
        <f t="shared" si="9"/>
        <v>100</v>
      </c>
      <c r="V19" s="179">
        <f>SUM(V10:V18)</f>
        <v>1028.99</v>
      </c>
      <c r="W19" s="178">
        <f t="shared" si="10"/>
        <v>100</v>
      </c>
      <c r="X19" s="179">
        <f>SUM(X10:X18)</f>
        <v>763.81</v>
      </c>
      <c r="Y19" s="178">
        <f t="shared" si="11"/>
        <v>100</v>
      </c>
      <c r="Z19" s="155">
        <f>SUM(Z10:Z18)</f>
        <v>65602.06</v>
      </c>
      <c r="AA19" s="180">
        <f t="shared" si="13"/>
        <v>100</v>
      </c>
    </row>
    <row r="20" ht="12.75" customHeight="1"/>
    <row r="21" ht="12.75" customHeight="1"/>
    <row r="22" ht="12.75" customHeight="1">
      <c r="A22" s="1" t="s">
        <v>0</v>
      </c>
    </row>
    <row r="23" ht="12.75" customHeight="1">
      <c r="A23" s="1" t="s">
        <v>2</v>
      </c>
    </row>
    <row r="24" ht="12.75" customHeight="1">
      <c r="A24" s="1" t="s">
        <v>190</v>
      </c>
    </row>
    <row r="25" ht="12.75" customHeight="1"/>
    <row r="26" ht="12.75" customHeight="1"/>
    <row r="27" ht="12.75" customHeight="1">
      <c r="A27" s="181" t="s">
        <v>216</v>
      </c>
      <c r="B27" s="166" t="s">
        <v>260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66" t="s">
        <v>15</v>
      </c>
      <c r="AA27" s="159"/>
    </row>
    <row r="28" ht="12.75" customHeight="1">
      <c r="A28" s="182"/>
      <c r="B28" s="168" t="s">
        <v>154</v>
      </c>
      <c r="C28" s="71"/>
      <c r="D28" s="168" t="s">
        <v>155</v>
      </c>
      <c r="E28" s="71"/>
      <c r="F28" s="168" t="s">
        <v>156</v>
      </c>
      <c r="G28" s="71"/>
      <c r="H28" s="168" t="s">
        <v>157</v>
      </c>
      <c r="I28" s="71"/>
      <c r="J28" s="168" t="s">
        <v>158</v>
      </c>
      <c r="K28" s="71"/>
      <c r="L28" s="168" t="s">
        <v>159</v>
      </c>
      <c r="M28" s="71"/>
      <c r="N28" s="169" t="s">
        <v>161</v>
      </c>
      <c r="O28" s="71"/>
      <c r="P28" s="168" t="s">
        <v>162</v>
      </c>
      <c r="Q28" s="71"/>
      <c r="R28" s="168" t="s">
        <v>163</v>
      </c>
      <c r="S28" s="71"/>
      <c r="T28" s="168" t="s">
        <v>164</v>
      </c>
      <c r="U28" s="71"/>
      <c r="V28" s="168" t="s">
        <v>165</v>
      </c>
      <c r="W28" s="71"/>
      <c r="X28" s="168" t="s">
        <v>166</v>
      </c>
      <c r="Y28" s="71"/>
      <c r="Z28" s="96" t="s">
        <v>261</v>
      </c>
      <c r="AA28" s="170" t="s">
        <v>9</v>
      </c>
    </row>
    <row r="29" ht="12.75" customHeight="1">
      <c r="A29" s="120"/>
      <c r="B29" s="171" t="s">
        <v>261</v>
      </c>
      <c r="C29" s="171" t="s">
        <v>9</v>
      </c>
      <c r="D29" s="171" t="s">
        <v>261</v>
      </c>
      <c r="E29" s="171" t="s">
        <v>9</v>
      </c>
      <c r="F29" s="171" t="s">
        <v>261</v>
      </c>
      <c r="G29" s="171" t="s">
        <v>9</v>
      </c>
      <c r="H29" s="171" t="s">
        <v>261</v>
      </c>
      <c r="I29" s="171" t="s">
        <v>9</v>
      </c>
      <c r="J29" s="171" t="s">
        <v>261</v>
      </c>
      <c r="K29" s="171" t="s">
        <v>9</v>
      </c>
      <c r="L29" s="171" t="s">
        <v>261</v>
      </c>
      <c r="M29" s="171" t="s">
        <v>9</v>
      </c>
      <c r="N29" s="172" t="s">
        <v>261</v>
      </c>
      <c r="O29" s="171" t="s">
        <v>9</v>
      </c>
      <c r="P29" s="171" t="s">
        <v>261</v>
      </c>
      <c r="Q29" s="171" t="s">
        <v>9</v>
      </c>
      <c r="R29" s="171" t="s">
        <v>261</v>
      </c>
      <c r="S29" s="171" t="s">
        <v>9</v>
      </c>
      <c r="T29" s="171" t="s">
        <v>261</v>
      </c>
      <c r="U29" s="171" t="s">
        <v>9</v>
      </c>
      <c r="V29" s="171" t="s">
        <v>261</v>
      </c>
      <c r="W29" s="171" t="s">
        <v>9</v>
      </c>
      <c r="X29" s="171" t="s">
        <v>261</v>
      </c>
      <c r="Y29" s="171" t="s">
        <v>9</v>
      </c>
      <c r="Z29" s="14"/>
      <c r="AA29" s="15"/>
    </row>
    <row r="30" ht="12.75" customHeight="1">
      <c r="A30" s="16" t="s">
        <v>217</v>
      </c>
      <c r="B30" s="150"/>
      <c r="C30" s="150"/>
      <c r="D30" s="150"/>
      <c r="E30" s="150">
        <f t="shared" ref="E30:E68" si="14">((D30/D$69*100))</f>
        <v>0</v>
      </c>
      <c r="F30" s="150"/>
      <c r="G30" s="150">
        <f t="shared" ref="G30:G68" si="15">((F30/F$69*100))</f>
        <v>0</v>
      </c>
      <c r="H30" s="150"/>
      <c r="I30" s="150">
        <f t="shared" ref="I30:I68" si="16">((H30/H$69*100))</f>
        <v>0</v>
      </c>
      <c r="J30" s="150">
        <v>0.2</v>
      </c>
      <c r="K30" s="150">
        <f t="shared" ref="K30:K68" si="17">((J30/J$69*100))</f>
        <v>0.001212338698</v>
      </c>
      <c r="L30" s="150">
        <v>19.4</v>
      </c>
      <c r="M30" s="150">
        <f t="shared" ref="M30:M68" si="18">((L30/L$69*100))</f>
        <v>0.2024602046</v>
      </c>
      <c r="N30" s="150">
        <v>59.580000000000005</v>
      </c>
      <c r="O30" s="150">
        <f t="shared" ref="O30:O68" si="19">((N30/N$69*100))</f>
        <v>0.5806802477</v>
      </c>
      <c r="P30" s="150">
        <v>0.03</v>
      </c>
      <c r="Q30" s="150">
        <f t="shared" ref="Q30:Q68" si="20">((P30/P$69*100))</f>
        <v>0.001646171827</v>
      </c>
      <c r="R30" s="150">
        <v>237.2</v>
      </c>
      <c r="S30" s="150">
        <f t="shared" ref="S30:S68" si="21">((R30/R$69*100))</f>
        <v>21.15175403</v>
      </c>
      <c r="T30" s="150">
        <v>14.2</v>
      </c>
      <c r="U30" s="150">
        <f t="shared" ref="U30:U68" si="22">((T30/T$69*100))</f>
        <v>1.544183214</v>
      </c>
      <c r="V30" s="150">
        <v>7.0</v>
      </c>
      <c r="W30" s="150">
        <f t="shared" ref="W30:W68" si="23">((V30/V$69*100))</f>
        <v>0.6802787199</v>
      </c>
      <c r="X30" s="150">
        <v>5.0</v>
      </c>
      <c r="Y30" s="150">
        <f t="shared" ref="Y30:Y68" si="24">((X30/X$69*100))</f>
        <v>0.6546130582</v>
      </c>
      <c r="Z30" s="150">
        <f t="shared" ref="Z30:Z68" si="25">B30+D30+F30+H30+J30+L30+N30+P30+R30+T30+V30+X30</f>
        <v>342.61</v>
      </c>
      <c r="AA30" s="150">
        <f t="shared" ref="AA30:AA68" si="26">((Z30/Z$69*100))</f>
        <v>0.5222549414</v>
      </c>
    </row>
    <row r="31" ht="12.75" customHeight="1">
      <c r="A31" s="22" t="s">
        <v>218</v>
      </c>
      <c r="B31" s="150"/>
      <c r="C31" s="150"/>
      <c r="D31" s="150"/>
      <c r="E31" s="150">
        <f t="shared" si="14"/>
        <v>0</v>
      </c>
      <c r="F31" s="150">
        <v>11.6</v>
      </c>
      <c r="G31" s="150">
        <f t="shared" si="15"/>
        <v>0.07991292247</v>
      </c>
      <c r="H31" s="150">
        <v>6.05</v>
      </c>
      <c r="I31" s="150">
        <f t="shared" si="16"/>
        <v>0.07202818266</v>
      </c>
      <c r="J31" s="150"/>
      <c r="K31" s="150">
        <f t="shared" si="17"/>
        <v>0</v>
      </c>
      <c r="L31" s="150">
        <v>142.95</v>
      </c>
      <c r="M31" s="150">
        <f t="shared" si="18"/>
        <v>1.491839497</v>
      </c>
      <c r="N31" s="150">
        <v>1045.0100000000002</v>
      </c>
      <c r="O31" s="150">
        <f t="shared" si="19"/>
        <v>10.18490543</v>
      </c>
      <c r="P31" s="150">
        <v>67.44999999999999</v>
      </c>
      <c r="Q31" s="150">
        <f t="shared" si="20"/>
        <v>3.701142992</v>
      </c>
      <c r="R31" s="150">
        <v>9.3</v>
      </c>
      <c r="S31" s="150">
        <f t="shared" si="21"/>
        <v>0.8293057017</v>
      </c>
      <c r="T31" s="150">
        <v>168.98</v>
      </c>
      <c r="U31" s="150">
        <f t="shared" si="22"/>
        <v>18.37578025</v>
      </c>
      <c r="V31" s="150">
        <v>186.02</v>
      </c>
      <c r="W31" s="150">
        <f t="shared" si="23"/>
        <v>18.07792107</v>
      </c>
      <c r="X31" s="150">
        <v>10.0</v>
      </c>
      <c r="Y31" s="150">
        <f t="shared" si="24"/>
        <v>1.309226116</v>
      </c>
      <c r="Z31" s="150">
        <f t="shared" si="25"/>
        <v>1647.36</v>
      </c>
      <c r="AA31" s="150">
        <f t="shared" si="26"/>
        <v>2.511140656</v>
      </c>
    </row>
    <row r="32" ht="12.75" customHeight="1">
      <c r="A32" s="22" t="s">
        <v>219</v>
      </c>
      <c r="B32" s="150"/>
      <c r="C32" s="150"/>
      <c r="D32" s="150"/>
      <c r="E32" s="150">
        <f t="shared" si="14"/>
        <v>0</v>
      </c>
      <c r="F32" s="150"/>
      <c r="G32" s="150">
        <f t="shared" si="15"/>
        <v>0</v>
      </c>
      <c r="H32" s="150"/>
      <c r="I32" s="150">
        <f t="shared" si="16"/>
        <v>0</v>
      </c>
      <c r="J32" s="150"/>
      <c r="K32" s="150">
        <f t="shared" si="17"/>
        <v>0</v>
      </c>
      <c r="L32" s="150">
        <v>93.60000000000001</v>
      </c>
      <c r="M32" s="150">
        <f t="shared" si="18"/>
        <v>0.9768183066</v>
      </c>
      <c r="N32" s="150">
        <v>0.04</v>
      </c>
      <c r="O32" s="150">
        <f t="shared" si="19"/>
        <v>0.0003898491089</v>
      </c>
      <c r="P32" s="150">
        <v>18.03</v>
      </c>
      <c r="Q32" s="150">
        <f t="shared" si="20"/>
        <v>0.9893492683</v>
      </c>
      <c r="R32" s="150"/>
      <c r="S32" s="150">
        <f t="shared" si="21"/>
        <v>0</v>
      </c>
      <c r="T32" s="150"/>
      <c r="U32" s="150">
        <f t="shared" si="22"/>
        <v>0</v>
      </c>
      <c r="V32" s="150"/>
      <c r="W32" s="150">
        <f t="shared" si="23"/>
        <v>0</v>
      </c>
      <c r="X32" s="150"/>
      <c r="Y32" s="150">
        <f t="shared" si="24"/>
        <v>0</v>
      </c>
      <c r="Z32" s="150">
        <f t="shared" si="25"/>
        <v>111.67</v>
      </c>
      <c r="AA32" s="150">
        <f t="shared" si="26"/>
        <v>0.1702233131</v>
      </c>
    </row>
    <row r="33" ht="12.75" customHeight="1">
      <c r="A33" s="22" t="s">
        <v>220</v>
      </c>
      <c r="B33" s="150"/>
      <c r="C33" s="150"/>
      <c r="D33" s="150"/>
      <c r="E33" s="150">
        <f t="shared" si="14"/>
        <v>0</v>
      </c>
      <c r="F33" s="150"/>
      <c r="G33" s="150">
        <f t="shared" si="15"/>
        <v>0</v>
      </c>
      <c r="H33" s="150">
        <v>7.0</v>
      </c>
      <c r="I33" s="150">
        <f t="shared" si="16"/>
        <v>0.08333839316</v>
      </c>
      <c r="J33" s="150"/>
      <c r="K33" s="150">
        <f t="shared" si="17"/>
        <v>0</v>
      </c>
      <c r="L33" s="150">
        <v>5.3</v>
      </c>
      <c r="M33" s="150">
        <f t="shared" si="18"/>
        <v>0.055311293</v>
      </c>
      <c r="N33" s="150"/>
      <c r="O33" s="150">
        <f t="shared" si="19"/>
        <v>0</v>
      </c>
      <c r="P33" s="150">
        <v>152.76000000000002</v>
      </c>
      <c r="Q33" s="150">
        <f t="shared" si="20"/>
        <v>8.382306945</v>
      </c>
      <c r="R33" s="150"/>
      <c r="S33" s="150">
        <f t="shared" si="21"/>
        <v>0</v>
      </c>
      <c r="T33" s="150"/>
      <c r="U33" s="150">
        <f t="shared" si="22"/>
        <v>0</v>
      </c>
      <c r="V33" s="150"/>
      <c r="W33" s="150">
        <f t="shared" si="23"/>
        <v>0</v>
      </c>
      <c r="X33" s="150"/>
      <c r="Y33" s="150">
        <f t="shared" si="24"/>
        <v>0</v>
      </c>
      <c r="Z33" s="150">
        <f t="shared" si="25"/>
        <v>165.06</v>
      </c>
      <c r="AA33" s="150">
        <f t="shared" si="26"/>
        <v>0.2516079526</v>
      </c>
    </row>
    <row r="34" ht="12.75" customHeight="1">
      <c r="A34" s="22" t="s">
        <v>221</v>
      </c>
      <c r="B34" s="150"/>
      <c r="C34" s="150"/>
      <c r="D34" s="150"/>
      <c r="E34" s="150">
        <f t="shared" si="14"/>
        <v>0</v>
      </c>
      <c r="F34" s="150"/>
      <c r="G34" s="150">
        <f t="shared" si="15"/>
        <v>0</v>
      </c>
      <c r="H34" s="150"/>
      <c r="I34" s="150">
        <f t="shared" si="16"/>
        <v>0</v>
      </c>
      <c r="J34" s="150">
        <v>0.5</v>
      </c>
      <c r="K34" s="150">
        <f t="shared" si="17"/>
        <v>0.003030846746</v>
      </c>
      <c r="L34" s="150">
        <v>128.5</v>
      </c>
      <c r="M34" s="150">
        <f t="shared" si="18"/>
        <v>1.341037953</v>
      </c>
      <c r="N34" s="150">
        <v>29.59</v>
      </c>
      <c r="O34" s="150">
        <f t="shared" si="19"/>
        <v>0.2883908783</v>
      </c>
      <c r="P34" s="150">
        <v>19.8</v>
      </c>
      <c r="Q34" s="150">
        <f t="shared" si="20"/>
        <v>1.086473406</v>
      </c>
      <c r="R34" s="150"/>
      <c r="S34" s="150">
        <f t="shared" si="21"/>
        <v>0</v>
      </c>
      <c r="T34" s="150">
        <v>13.799999999999999</v>
      </c>
      <c r="U34" s="150">
        <f t="shared" si="22"/>
        <v>1.500685095</v>
      </c>
      <c r="V34" s="150">
        <v>10.0</v>
      </c>
      <c r="W34" s="150">
        <f t="shared" si="23"/>
        <v>0.9718267427</v>
      </c>
      <c r="X34" s="150"/>
      <c r="Y34" s="150">
        <f t="shared" si="24"/>
        <v>0</v>
      </c>
      <c r="Z34" s="150">
        <f t="shared" si="25"/>
        <v>202.19</v>
      </c>
      <c r="AA34" s="150">
        <f t="shared" si="26"/>
        <v>0.308206785</v>
      </c>
    </row>
    <row r="35" ht="12.75" customHeight="1">
      <c r="A35" s="22" t="s">
        <v>222</v>
      </c>
      <c r="B35" s="150"/>
      <c r="C35" s="150"/>
      <c r="D35" s="150"/>
      <c r="E35" s="150">
        <f t="shared" si="14"/>
        <v>0</v>
      </c>
      <c r="F35" s="150"/>
      <c r="G35" s="150">
        <f t="shared" si="15"/>
        <v>0</v>
      </c>
      <c r="H35" s="150"/>
      <c r="I35" s="150">
        <f t="shared" si="16"/>
        <v>0</v>
      </c>
      <c r="J35" s="150"/>
      <c r="K35" s="150">
        <f t="shared" si="17"/>
        <v>0</v>
      </c>
      <c r="L35" s="150">
        <v>2.0</v>
      </c>
      <c r="M35" s="150">
        <f t="shared" si="18"/>
        <v>0.02087218604</v>
      </c>
      <c r="N35" s="150">
        <v>0.29000000000000004</v>
      </c>
      <c r="O35" s="150">
        <f t="shared" si="19"/>
        <v>0.00282640604</v>
      </c>
      <c r="P35" s="150">
        <v>2.0300000000000002</v>
      </c>
      <c r="Q35" s="150">
        <f t="shared" si="20"/>
        <v>0.1113909603</v>
      </c>
      <c r="R35" s="150"/>
      <c r="S35" s="150">
        <f t="shared" si="21"/>
        <v>0</v>
      </c>
      <c r="T35" s="150">
        <v>1.25</v>
      </c>
      <c r="U35" s="150">
        <f t="shared" si="22"/>
        <v>0.135931621</v>
      </c>
      <c r="V35" s="150">
        <v>2.0</v>
      </c>
      <c r="W35" s="150">
        <f t="shared" si="23"/>
        <v>0.1943653485</v>
      </c>
      <c r="X35" s="150"/>
      <c r="Y35" s="150">
        <f t="shared" si="24"/>
        <v>0</v>
      </c>
      <c r="Z35" s="150">
        <f t="shared" si="25"/>
        <v>7.57</v>
      </c>
      <c r="AA35" s="150">
        <f t="shared" si="26"/>
        <v>0.01153927179</v>
      </c>
    </row>
    <row r="36" ht="12.75" customHeight="1">
      <c r="A36" s="22" t="s">
        <v>223</v>
      </c>
      <c r="B36" s="150"/>
      <c r="C36" s="150"/>
      <c r="D36" s="150"/>
      <c r="E36" s="150">
        <f t="shared" si="14"/>
        <v>0</v>
      </c>
      <c r="F36" s="150"/>
      <c r="G36" s="150">
        <f t="shared" si="15"/>
        <v>0</v>
      </c>
      <c r="H36" s="150"/>
      <c r="I36" s="150">
        <f t="shared" si="16"/>
        <v>0</v>
      </c>
      <c r="J36" s="150"/>
      <c r="K36" s="150">
        <f t="shared" si="17"/>
        <v>0</v>
      </c>
      <c r="L36" s="150">
        <v>259.0</v>
      </c>
      <c r="M36" s="150">
        <f t="shared" si="18"/>
        <v>2.702948092</v>
      </c>
      <c r="N36" s="150">
        <v>0.25</v>
      </c>
      <c r="O36" s="150">
        <f t="shared" si="19"/>
        <v>0.002436556931</v>
      </c>
      <c r="P36" s="150">
        <v>1.5</v>
      </c>
      <c r="Q36" s="150">
        <f t="shared" si="20"/>
        <v>0.08230859137</v>
      </c>
      <c r="R36" s="150"/>
      <c r="S36" s="150">
        <f t="shared" si="21"/>
        <v>0</v>
      </c>
      <c r="T36" s="150"/>
      <c r="U36" s="150">
        <f t="shared" si="22"/>
        <v>0</v>
      </c>
      <c r="V36" s="150"/>
      <c r="W36" s="150">
        <f t="shared" si="23"/>
        <v>0</v>
      </c>
      <c r="X36" s="150"/>
      <c r="Y36" s="150">
        <f t="shared" si="24"/>
        <v>0</v>
      </c>
      <c r="Z36" s="150">
        <f t="shared" si="25"/>
        <v>260.75</v>
      </c>
      <c r="AA36" s="150">
        <f t="shared" si="26"/>
        <v>0.3974722745</v>
      </c>
    </row>
    <row r="37" ht="12.75" customHeight="1">
      <c r="A37" s="22" t="s">
        <v>224</v>
      </c>
      <c r="B37" s="150"/>
      <c r="C37" s="150"/>
      <c r="D37" s="150"/>
      <c r="E37" s="150">
        <f t="shared" si="14"/>
        <v>0</v>
      </c>
      <c r="F37" s="150"/>
      <c r="G37" s="150">
        <f t="shared" si="15"/>
        <v>0</v>
      </c>
      <c r="H37" s="150">
        <v>11.0</v>
      </c>
      <c r="I37" s="150">
        <f t="shared" si="16"/>
        <v>0.1309603321</v>
      </c>
      <c r="J37" s="150"/>
      <c r="K37" s="150">
        <f t="shared" si="17"/>
        <v>0</v>
      </c>
      <c r="L37" s="150"/>
      <c r="M37" s="150">
        <f t="shared" si="18"/>
        <v>0</v>
      </c>
      <c r="N37" s="150">
        <v>1.45</v>
      </c>
      <c r="O37" s="150">
        <f t="shared" si="19"/>
        <v>0.0141320302</v>
      </c>
      <c r="P37" s="150">
        <v>57.5</v>
      </c>
      <c r="Q37" s="150">
        <f t="shared" si="20"/>
        <v>3.155162669</v>
      </c>
      <c r="R37" s="150"/>
      <c r="S37" s="150">
        <f t="shared" si="21"/>
        <v>0</v>
      </c>
      <c r="T37" s="150"/>
      <c r="U37" s="150">
        <f t="shared" si="22"/>
        <v>0</v>
      </c>
      <c r="V37" s="150"/>
      <c r="W37" s="150">
        <f t="shared" si="23"/>
        <v>0</v>
      </c>
      <c r="X37" s="150"/>
      <c r="Y37" s="150">
        <f t="shared" si="24"/>
        <v>0</v>
      </c>
      <c r="Z37" s="150">
        <f t="shared" si="25"/>
        <v>69.95</v>
      </c>
      <c r="AA37" s="150">
        <f t="shared" si="26"/>
        <v>0.1066277492</v>
      </c>
    </row>
    <row r="38" ht="12.75" customHeight="1">
      <c r="A38" s="44" t="s">
        <v>225</v>
      </c>
      <c r="B38" s="151"/>
      <c r="C38" s="151"/>
      <c r="D38" s="151"/>
      <c r="E38" s="151">
        <f t="shared" si="14"/>
        <v>0</v>
      </c>
      <c r="F38" s="151">
        <v>1.5</v>
      </c>
      <c r="G38" s="151">
        <f t="shared" si="15"/>
        <v>0.01033356756</v>
      </c>
      <c r="H38" s="151"/>
      <c r="I38" s="151">
        <f t="shared" si="16"/>
        <v>0</v>
      </c>
      <c r="J38" s="151">
        <v>150.0</v>
      </c>
      <c r="K38" s="151">
        <f t="shared" si="17"/>
        <v>0.9092540238</v>
      </c>
      <c r="L38" s="151">
        <v>1159.16</v>
      </c>
      <c r="M38" s="151">
        <f t="shared" si="18"/>
        <v>12.09710158</v>
      </c>
      <c r="N38" s="151">
        <v>4.75</v>
      </c>
      <c r="O38" s="151">
        <f t="shared" si="19"/>
        <v>0.04629458168</v>
      </c>
      <c r="P38" s="151">
        <v>7.1</v>
      </c>
      <c r="Q38" s="151">
        <f t="shared" si="20"/>
        <v>0.3895939992</v>
      </c>
      <c r="R38" s="151">
        <v>2.0</v>
      </c>
      <c r="S38" s="151">
        <f t="shared" si="21"/>
        <v>0.1783453122</v>
      </c>
      <c r="T38" s="151">
        <v>0.2</v>
      </c>
      <c r="U38" s="151">
        <f t="shared" si="22"/>
        <v>0.02174905935</v>
      </c>
      <c r="V38" s="151"/>
      <c r="W38" s="151">
        <f t="shared" si="23"/>
        <v>0</v>
      </c>
      <c r="X38" s="151"/>
      <c r="Y38" s="151">
        <f t="shared" si="24"/>
        <v>0</v>
      </c>
      <c r="Z38" s="151">
        <f t="shared" si="25"/>
        <v>1324.71</v>
      </c>
      <c r="AA38" s="151">
        <f t="shared" si="26"/>
        <v>2.019311589</v>
      </c>
    </row>
    <row r="39" ht="12.75" customHeight="1">
      <c r="A39" s="16" t="s">
        <v>226</v>
      </c>
      <c r="B39" s="152"/>
      <c r="C39" s="152"/>
      <c r="D39" s="152"/>
      <c r="E39" s="152">
        <f t="shared" si="14"/>
        <v>0</v>
      </c>
      <c r="F39" s="152"/>
      <c r="G39" s="152">
        <f t="shared" si="15"/>
        <v>0</v>
      </c>
      <c r="H39" s="152">
        <v>0.0</v>
      </c>
      <c r="I39" s="152">
        <f t="shared" si="16"/>
        <v>0</v>
      </c>
      <c r="J39" s="152">
        <v>38.05</v>
      </c>
      <c r="K39" s="152">
        <f t="shared" si="17"/>
        <v>0.2306474374</v>
      </c>
      <c r="L39" s="152">
        <v>11.0</v>
      </c>
      <c r="M39" s="152">
        <f t="shared" si="18"/>
        <v>0.1147970232</v>
      </c>
      <c r="N39" s="152">
        <v>73.46000000000001</v>
      </c>
      <c r="O39" s="152">
        <f t="shared" si="19"/>
        <v>0.7159578885</v>
      </c>
      <c r="P39" s="152">
        <v>123.21000000000001</v>
      </c>
      <c r="Q39" s="152">
        <f t="shared" si="20"/>
        <v>6.760827695</v>
      </c>
      <c r="R39" s="152">
        <v>0.0</v>
      </c>
      <c r="S39" s="152">
        <f t="shared" si="21"/>
        <v>0</v>
      </c>
      <c r="T39" s="152">
        <v>1.8</v>
      </c>
      <c r="U39" s="152">
        <f t="shared" si="22"/>
        <v>0.1957415342</v>
      </c>
      <c r="V39" s="152">
        <v>54.5</v>
      </c>
      <c r="W39" s="152">
        <f t="shared" si="23"/>
        <v>5.296455748</v>
      </c>
      <c r="X39" s="152">
        <v>0.0</v>
      </c>
      <c r="Y39" s="152">
        <f t="shared" si="24"/>
        <v>0</v>
      </c>
      <c r="Z39" s="152">
        <f t="shared" si="25"/>
        <v>302.02</v>
      </c>
      <c r="AA39" s="152">
        <f t="shared" si="26"/>
        <v>0.4603818843</v>
      </c>
    </row>
    <row r="40" ht="12.75" customHeight="1">
      <c r="A40" s="22" t="s">
        <v>227</v>
      </c>
      <c r="B40" s="150"/>
      <c r="C40" s="150"/>
      <c r="D40" s="150">
        <v>2.0</v>
      </c>
      <c r="E40" s="150">
        <f t="shared" si="14"/>
        <v>0.289431412</v>
      </c>
      <c r="F40" s="150"/>
      <c r="G40" s="150">
        <f t="shared" si="15"/>
        <v>0</v>
      </c>
      <c r="H40" s="150">
        <v>21.5</v>
      </c>
      <c r="I40" s="150">
        <f t="shared" si="16"/>
        <v>0.2559679219</v>
      </c>
      <c r="J40" s="150">
        <v>2159.55</v>
      </c>
      <c r="K40" s="150">
        <f t="shared" si="17"/>
        <v>13.09053018</v>
      </c>
      <c r="L40" s="150">
        <v>75.62</v>
      </c>
      <c r="M40" s="150">
        <f t="shared" si="18"/>
        <v>0.7891773541</v>
      </c>
      <c r="N40" s="150">
        <v>270.86999999999995</v>
      </c>
      <c r="O40" s="150">
        <f t="shared" si="19"/>
        <v>2.639960703</v>
      </c>
      <c r="P40" s="150">
        <v>412.84999999999997</v>
      </c>
      <c r="Q40" s="150">
        <f t="shared" si="20"/>
        <v>22.65406796</v>
      </c>
      <c r="R40" s="150">
        <v>0.0</v>
      </c>
      <c r="S40" s="150">
        <f t="shared" si="21"/>
        <v>0</v>
      </c>
      <c r="T40" s="150">
        <v>18.85</v>
      </c>
      <c r="U40" s="150">
        <f t="shared" si="22"/>
        <v>2.049848844</v>
      </c>
      <c r="V40" s="150">
        <v>0.0</v>
      </c>
      <c r="W40" s="150">
        <f t="shared" si="23"/>
        <v>0</v>
      </c>
      <c r="X40" s="150">
        <v>0.0</v>
      </c>
      <c r="Y40" s="150">
        <f t="shared" si="24"/>
        <v>0</v>
      </c>
      <c r="Z40" s="150">
        <f t="shared" si="25"/>
        <v>2961.24</v>
      </c>
      <c r="AA40" s="150">
        <f t="shared" si="26"/>
        <v>4.513943617</v>
      </c>
    </row>
    <row r="41" ht="12.75" customHeight="1">
      <c r="A41" s="22" t="s">
        <v>228</v>
      </c>
      <c r="B41" s="150"/>
      <c r="C41" s="150"/>
      <c r="D41" s="150"/>
      <c r="E41" s="150">
        <f t="shared" si="14"/>
        <v>0</v>
      </c>
      <c r="F41" s="150">
        <v>13.5</v>
      </c>
      <c r="G41" s="150">
        <f t="shared" si="15"/>
        <v>0.09300210805</v>
      </c>
      <c r="H41" s="150"/>
      <c r="I41" s="150">
        <f t="shared" si="16"/>
        <v>0</v>
      </c>
      <c r="J41" s="150">
        <v>6.5</v>
      </c>
      <c r="K41" s="150">
        <f t="shared" si="17"/>
        <v>0.0394010077</v>
      </c>
      <c r="L41" s="150">
        <v>48.0</v>
      </c>
      <c r="M41" s="150">
        <f t="shared" si="18"/>
        <v>0.5009324649</v>
      </c>
      <c r="N41" s="150">
        <v>73.75</v>
      </c>
      <c r="O41" s="150">
        <f t="shared" si="19"/>
        <v>0.7187842945</v>
      </c>
      <c r="P41" s="150">
        <v>4.02</v>
      </c>
      <c r="Q41" s="150">
        <f t="shared" si="20"/>
        <v>0.2205870249</v>
      </c>
      <c r="R41" s="150"/>
      <c r="S41" s="150">
        <f t="shared" si="21"/>
        <v>0</v>
      </c>
      <c r="T41" s="150"/>
      <c r="U41" s="150">
        <f t="shared" si="22"/>
        <v>0</v>
      </c>
      <c r="V41" s="150"/>
      <c r="W41" s="150">
        <f t="shared" si="23"/>
        <v>0</v>
      </c>
      <c r="X41" s="150"/>
      <c r="Y41" s="150">
        <f t="shared" si="24"/>
        <v>0</v>
      </c>
      <c r="Z41" s="150">
        <f t="shared" si="25"/>
        <v>145.77</v>
      </c>
      <c r="AA41" s="150">
        <f t="shared" si="26"/>
        <v>0.2222033881</v>
      </c>
    </row>
    <row r="42" ht="12.75" customHeight="1">
      <c r="A42" s="22" t="s">
        <v>229</v>
      </c>
      <c r="B42" s="150"/>
      <c r="C42" s="150"/>
      <c r="D42" s="150"/>
      <c r="E42" s="150">
        <f t="shared" si="14"/>
        <v>0</v>
      </c>
      <c r="F42" s="150"/>
      <c r="G42" s="150">
        <f t="shared" si="15"/>
        <v>0</v>
      </c>
      <c r="H42" s="150"/>
      <c r="I42" s="150">
        <f t="shared" si="16"/>
        <v>0</v>
      </c>
      <c r="J42" s="150">
        <v>0.2</v>
      </c>
      <c r="K42" s="150">
        <f t="shared" si="17"/>
        <v>0.001212338698</v>
      </c>
      <c r="L42" s="150">
        <v>2.0</v>
      </c>
      <c r="M42" s="150">
        <f t="shared" si="18"/>
        <v>0.02087218604</v>
      </c>
      <c r="N42" s="150">
        <v>9.25</v>
      </c>
      <c r="O42" s="150">
        <f t="shared" si="19"/>
        <v>0.09015260643</v>
      </c>
      <c r="P42" s="150">
        <v>0.31</v>
      </c>
      <c r="Q42" s="150">
        <f t="shared" si="20"/>
        <v>0.01701044222</v>
      </c>
      <c r="R42" s="150"/>
      <c r="S42" s="150">
        <f t="shared" si="21"/>
        <v>0</v>
      </c>
      <c r="T42" s="150"/>
      <c r="U42" s="150">
        <f t="shared" si="22"/>
        <v>0</v>
      </c>
      <c r="V42" s="150"/>
      <c r="W42" s="150">
        <f t="shared" si="23"/>
        <v>0</v>
      </c>
      <c r="X42" s="150"/>
      <c r="Y42" s="150">
        <f t="shared" si="24"/>
        <v>0</v>
      </c>
      <c r="Z42" s="150">
        <f t="shared" si="25"/>
        <v>11.76</v>
      </c>
      <c r="AA42" s="150">
        <f t="shared" si="26"/>
        <v>0.01792626634</v>
      </c>
    </row>
    <row r="43" ht="12.75" customHeight="1">
      <c r="A43" s="22" t="s">
        <v>230</v>
      </c>
      <c r="B43" s="150"/>
      <c r="C43" s="150"/>
      <c r="D43" s="150"/>
      <c r="E43" s="150">
        <f t="shared" si="14"/>
        <v>0</v>
      </c>
      <c r="F43" s="150"/>
      <c r="G43" s="150">
        <f t="shared" si="15"/>
        <v>0</v>
      </c>
      <c r="H43" s="150">
        <v>45.0</v>
      </c>
      <c r="I43" s="150">
        <f t="shared" si="16"/>
        <v>0.5357468132</v>
      </c>
      <c r="J43" s="150">
        <v>1.0</v>
      </c>
      <c r="K43" s="150">
        <f t="shared" si="17"/>
        <v>0.006061693492</v>
      </c>
      <c r="L43" s="150"/>
      <c r="M43" s="150">
        <f t="shared" si="18"/>
        <v>0</v>
      </c>
      <c r="N43" s="150">
        <v>5.2299999999999995</v>
      </c>
      <c r="O43" s="150">
        <f t="shared" si="19"/>
        <v>0.05097277099</v>
      </c>
      <c r="P43" s="150">
        <v>0.36</v>
      </c>
      <c r="Q43" s="150">
        <f t="shared" si="20"/>
        <v>0.01975406193</v>
      </c>
      <c r="R43" s="150"/>
      <c r="S43" s="150">
        <f t="shared" si="21"/>
        <v>0</v>
      </c>
      <c r="T43" s="150">
        <v>17.0</v>
      </c>
      <c r="U43" s="150">
        <f t="shared" si="22"/>
        <v>1.848670045</v>
      </c>
      <c r="V43" s="150"/>
      <c r="W43" s="150">
        <f t="shared" si="23"/>
        <v>0</v>
      </c>
      <c r="X43" s="150"/>
      <c r="Y43" s="150">
        <f t="shared" si="24"/>
        <v>0</v>
      </c>
      <c r="Z43" s="150">
        <f t="shared" si="25"/>
        <v>68.59</v>
      </c>
      <c r="AA43" s="150">
        <f t="shared" si="26"/>
        <v>0.1045546436</v>
      </c>
    </row>
    <row r="44" ht="12.75" customHeight="1">
      <c r="A44" s="22" t="s">
        <v>231</v>
      </c>
      <c r="B44" s="150"/>
      <c r="C44" s="150"/>
      <c r="D44" s="150"/>
      <c r="E44" s="150">
        <f t="shared" si="14"/>
        <v>0</v>
      </c>
      <c r="F44" s="150"/>
      <c r="G44" s="150">
        <f t="shared" si="15"/>
        <v>0</v>
      </c>
      <c r="H44" s="150">
        <v>0.15000000000000002</v>
      </c>
      <c r="I44" s="150">
        <f t="shared" si="16"/>
        <v>0.001785822711</v>
      </c>
      <c r="J44" s="150"/>
      <c r="K44" s="150">
        <f t="shared" si="17"/>
        <v>0</v>
      </c>
      <c r="L44" s="150">
        <v>122.00999999999999</v>
      </c>
      <c r="M44" s="150">
        <f t="shared" si="18"/>
        <v>1.273307709</v>
      </c>
      <c r="N44" s="150">
        <v>0.7000000000000001</v>
      </c>
      <c r="O44" s="150">
        <f t="shared" si="19"/>
        <v>0.006822359406</v>
      </c>
      <c r="P44" s="150">
        <v>1.2</v>
      </c>
      <c r="Q44" s="150">
        <f t="shared" si="20"/>
        <v>0.0658468731</v>
      </c>
      <c r="R44" s="150"/>
      <c r="S44" s="150">
        <f t="shared" si="21"/>
        <v>0</v>
      </c>
      <c r="T44" s="150"/>
      <c r="U44" s="150">
        <f t="shared" si="22"/>
        <v>0</v>
      </c>
      <c r="V44" s="150"/>
      <c r="W44" s="150">
        <f t="shared" si="23"/>
        <v>0</v>
      </c>
      <c r="X44" s="150"/>
      <c r="Y44" s="150">
        <f t="shared" si="24"/>
        <v>0</v>
      </c>
      <c r="Z44" s="150">
        <f t="shared" si="25"/>
        <v>124.06</v>
      </c>
      <c r="AA44" s="150">
        <f t="shared" si="26"/>
        <v>0.1891099151</v>
      </c>
    </row>
    <row r="45" ht="12.75" customHeight="1">
      <c r="A45" s="22" t="s">
        <v>232</v>
      </c>
      <c r="B45" s="150"/>
      <c r="C45" s="150"/>
      <c r="D45" s="150"/>
      <c r="E45" s="150">
        <f t="shared" si="14"/>
        <v>0</v>
      </c>
      <c r="F45" s="150"/>
      <c r="G45" s="150">
        <f t="shared" si="15"/>
        <v>0</v>
      </c>
      <c r="H45" s="150">
        <v>0.4</v>
      </c>
      <c r="I45" s="150">
        <f t="shared" si="16"/>
        <v>0.004762193895</v>
      </c>
      <c r="J45" s="150">
        <v>3.65</v>
      </c>
      <c r="K45" s="150">
        <f t="shared" si="17"/>
        <v>0.02212518124</v>
      </c>
      <c r="L45" s="150">
        <v>387.00000000000006</v>
      </c>
      <c r="M45" s="150">
        <f t="shared" si="18"/>
        <v>4.038767998</v>
      </c>
      <c r="N45" s="150">
        <v>17.150000000000002</v>
      </c>
      <c r="O45" s="150">
        <f t="shared" si="19"/>
        <v>0.1671478054</v>
      </c>
      <c r="P45" s="150">
        <v>44.43</v>
      </c>
      <c r="Q45" s="150">
        <f t="shared" si="20"/>
        <v>2.437980476</v>
      </c>
      <c r="R45" s="150">
        <v>7.0</v>
      </c>
      <c r="S45" s="150">
        <f t="shared" si="21"/>
        <v>0.6242085927</v>
      </c>
      <c r="T45" s="150">
        <v>0.0</v>
      </c>
      <c r="U45" s="150">
        <f t="shared" si="22"/>
        <v>0</v>
      </c>
      <c r="V45" s="150">
        <v>0.0</v>
      </c>
      <c r="W45" s="150">
        <f t="shared" si="23"/>
        <v>0</v>
      </c>
      <c r="X45" s="150">
        <v>0.0</v>
      </c>
      <c r="Y45" s="150">
        <f t="shared" si="24"/>
        <v>0</v>
      </c>
      <c r="Z45" s="150">
        <f t="shared" si="25"/>
        <v>459.63</v>
      </c>
      <c r="AA45" s="150">
        <f t="shared" si="26"/>
        <v>0.7006334862</v>
      </c>
    </row>
    <row r="46" ht="12.75" customHeight="1">
      <c r="A46" s="44" t="s">
        <v>233</v>
      </c>
      <c r="B46" s="151"/>
      <c r="C46" s="151"/>
      <c r="D46" s="151"/>
      <c r="E46" s="151">
        <f t="shared" si="14"/>
        <v>0</v>
      </c>
      <c r="F46" s="151">
        <v>0.3</v>
      </c>
      <c r="G46" s="151">
        <f t="shared" si="15"/>
        <v>0.002066713512</v>
      </c>
      <c r="H46" s="151"/>
      <c r="I46" s="151">
        <f t="shared" si="16"/>
        <v>0</v>
      </c>
      <c r="J46" s="151">
        <v>2.0</v>
      </c>
      <c r="K46" s="151">
        <f t="shared" si="17"/>
        <v>0.01212338698</v>
      </c>
      <c r="L46" s="151">
        <v>611.75</v>
      </c>
      <c r="M46" s="151">
        <f t="shared" si="18"/>
        <v>6.384279904</v>
      </c>
      <c r="N46" s="151">
        <v>33.36</v>
      </c>
      <c r="O46" s="151">
        <f t="shared" si="19"/>
        <v>0.3251341568</v>
      </c>
      <c r="P46" s="151">
        <v>1.41</v>
      </c>
      <c r="Q46" s="151">
        <f t="shared" si="20"/>
        <v>0.07737007589</v>
      </c>
      <c r="R46" s="151">
        <v>150.5</v>
      </c>
      <c r="S46" s="151">
        <f t="shared" si="21"/>
        <v>13.42048474</v>
      </c>
      <c r="T46" s="151"/>
      <c r="U46" s="151">
        <f t="shared" si="22"/>
        <v>0</v>
      </c>
      <c r="V46" s="151"/>
      <c r="W46" s="151">
        <f t="shared" si="23"/>
        <v>0</v>
      </c>
      <c r="X46" s="151"/>
      <c r="Y46" s="151">
        <f t="shared" si="24"/>
        <v>0</v>
      </c>
      <c r="Z46" s="151">
        <f t="shared" si="25"/>
        <v>799.32</v>
      </c>
      <c r="AA46" s="151">
        <f t="shared" si="26"/>
        <v>1.218437348</v>
      </c>
    </row>
    <row r="47" ht="12.75" customHeight="1">
      <c r="A47" s="16" t="s">
        <v>234</v>
      </c>
      <c r="B47" s="152"/>
      <c r="C47" s="152"/>
      <c r="D47" s="152"/>
      <c r="E47" s="152">
        <f t="shared" si="14"/>
        <v>0</v>
      </c>
      <c r="F47" s="152"/>
      <c r="G47" s="152">
        <f t="shared" si="15"/>
        <v>0</v>
      </c>
      <c r="H47" s="152">
        <v>15.0</v>
      </c>
      <c r="I47" s="152">
        <f t="shared" si="16"/>
        <v>0.1785822711</v>
      </c>
      <c r="J47" s="152">
        <v>6.05</v>
      </c>
      <c r="K47" s="152">
        <f t="shared" si="17"/>
        <v>0.03667324562</v>
      </c>
      <c r="L47" s="152">
        <v>149.5</v>
      </c>
      <c r="M47" s="152">
        <f t="shared" si="18"/>
        <v>1.560195906</v>
      </c>
      <c r="N47" s="152">
        <v>2.4299999999999997</v>
      </c>
      <c r="O47" s="152">
        <f t="shared" si="19"/>
        <v>0.02368333337</v>
      </c>
      <c r="P47" s="152">
        <v>6.799999999999999</v>
      </c>
      <c r="Q47" s="152">
        <f t="shared" si="20"/>
        <v>0.3731322809</v>
      </c>
      <c r="R47" s="152">
        <v>0.0</v>
      </c>
      <c r="S47" s="152">
        <f t="shared" si="21"/>
        <v>0</v>
      </c>
      <c r="T47" s="152">
        <v>0.0</v>
      </c>
      <c r="U47" s="152">
        <f t="shared" si="22"/>
        <v>0</v>
      </c>
      <c r="V47" s="152">
        <v>0.0</v>
      </c>
      <c r="W47" s="152">
        <f t="shared" si="23"/>
        <v>0</v>
      </c>
      <c r="X47" s="152">
        <v>4.09</v>
      </c>
      <c r="Y47" s="152">
        <f t="shared" si="24"/>
        <v>0.5354734816</v>
      </c>
      <c r="Z47" s="152">
        <f t="shared" si="25"/>
        <v>183.87</v>
      </c>
      <c r="AA47" s="152">
        <f t="shared" si="26"/>
        <v>0.2802808326</v>
      </c>
    </row>
    <row r="48" ht="12.75" customHeight="1">
      <c r="A48" s="22" t="s">
        <v>235</v>
      </c>
      <c r="B48" s="150"/>
      <c r="C48" s="150"/>
      <c r="D48" s="150"/>
      <c r="E48" s="150">
        <f t="shared" si="14"/>
        <v>0</v>
      </c>
      <c r="F48" s="150">
        <v>3.53</v>
      </c>
      <c r="G48" s="150">
        <f t="shared" si="15"/>
        <v>0.02431832899</v>
      </c>
      <c r="H48" s="150">
        <v>3.2</v>
      </c>
      <c r="I48" s="150">
        <f t="shared" si="16"/>
        <v>0.03809755116</v>
      </c>
      <c r="J48" s="150">
        <v>61.0</v>
      </c>
      <c r="K48" s="150">
        <f t="shared" si="17"/>
        <v>0.369763303</v>
      </c>
      <c r="L48" s="150">
        <v>2.25</v>
      </c>
      <c r="M48" s="150">
        <f t="shared" si="18"/>
        <v>0.02348120929</v>
      </c>
      <c r="N48" s="150">
        <v>9.08</v>
      </c>
      <c r="O48" s="150">
        <f t="shared" si="19"/>
        <v>0.08849574772</v>
      </c>
      <c r="P48" s="150">
        <v>2.3099999999999996</v>
      </c>
      <c r="Q48" s="150">
        <f t="shared" si="20"/>
        <v>0.1267552307</v>
      </c>
      <c r="R48" s="150"/>
      <c r="S48" s="150">
        <f t="shared" si="21"/>
        <v>0</v>
      </c>
      <c r="T48" s="150"/>
      <c r="U48" s="150">
        <f t="shared" si="22"/>
        <v>0</v>
      </c>
      <c r="V48" s="150"/>
      <c r="W48" s="150">
        <f t="shared" si="23"/>
        <v>0</v>
      </c>
      <c r="X48" s="150">
        <v>0.01</v>
      </c>
      <c r="Y48" s="150">
        <f t="shared" si="24"/>
        <v>0.001309226116</v>
      </c>
      <c r="Z48" s="150">
        <f t="shared" si="25"/>
        <v>81.38</v>
      </c>
      <c r="AA48" s="150">
        <f t="shared" si="26"/>
        <v>0.1240509825</v>
      </c>
    </row>
    <row r="49" ht="12.75" customHeight="1">
      <c r="A49" s="22" t="s">
        <v>236</v>
      </c>
      <c r="B49" s="150"/>
      <c r="C49" s="150"/>
      <c r="D49" s="150"/>
      <c r="E49" s="150">
        <f t="shared" si="14"/>
        <v>0</v>
      </c>
      <c r="F49" s="150">
        <v>0.12000000000000001</v>
      </c>
      <c r="G49" s="150">
        <f t="shared" si="15"/>
        <v>0.0008266854049</v>
      </c>
      <c r="H49" s="150">
        <v>0.0</v>
      </c>
      <c r="I49" s="150">
        <f t="shared" si="16"/>
        <v>0</v>
      </c>
      <c r="J49" s="150">
        <v>2803.55</v>
      </c>
      <c r="K49" s="150">
        <f t="shared" si="17"/>
        <v>16.99426079</v>
      </c>
      <c r="L49" s="150">
        <v>2.5</v>
      </c>
      <c r="M49" s="150">
        <f t="shared" si="18"/>
        <v>0.02609023255</v>
      </c>
      <c r="N49" s="150">
        <v>4.42</v>
      </c>
      <c r="O49" s="150">
        <f t="shared" si="19"/>
        <v>0.04307832653</v>
      </c>
      <c r="P49" s="150">
        <v>0.0</v>
      </c>
      <c r="Q49" s="150">
        <f t="shared" si="20"/>
        <v>0</v>
      </c>
      <c r="R49" s="150">
        <v>0.0</v>
      </c>
      <c r="S49" s="150">
        <f t="shared" si="21"/>
        <v>0</v>
      </c>
      <c r="T49" s="150">
        <v>0.0</v>
      </c>
      <c r="U49" s="150">
        <f t="shared" si="22"/>
        <v>0</v>
      </c>
      <c r="V49" s="150">
        <v>0.0</v>
      </c>
      <c r="W49" s="150">
        <f t="shared" si="23"/>
        <v>0</v>
      </c>
      <c r="X49" s="150">
        <v>0.0</v>
      </c>
      <c r="Y49" s="150">
        <f t="shared" si="24"/>
        <v>0</v>
      </c>
      <c r="Z49" s="150">
        <f t="shared" si="25"/>
        <v>2810.59</v>
      </c>
      <c r="AA49" s="150">
        <f t="shared" si="26"/>
        <v>4.284301438</v>
      </c>
    </row>
    <row r="50" ht="12.75" customHeight="1">
      <c r="A50" s="22" t="s">
        <v>237</v>
      </c>
      <c r="B50" s="150"/>
      <c r="C50" s="150"/>
      <c r="D50" s="150"/>
      <c r="E50" s="150">
        <f t="shared" si="14"/>
        <v>0</v>
      </c>
      <c r="F50" s="150"/>
      <c r="G50" s="150">
        <f t="shared" si="15"/>
        <v>0</v>
      </c>
      <c r="H50" s="150">
        <v>0.0</v>
      </c>
      <c r="I50" s="150">
        <f t="shared" si="16"/>
        <v>0</v>
      </c>
      <c r="J50" s="150"/>
      <c r="K50" s="150">
        <f t="shared" si="17"/>
        <v>0</v>
      </c>
      <c r="L50" s="150">
        <v>7.6000000000000005</v>
      </c>
      <c r="M50" s="150">
        <f t="shared" si="18"/>
        <v>0.07931430694</v>
      </c>
      <c r="N50" s="150">
        <v>9.37</v>
      </c>
      <c r="O50" s="150">
        <f t="shared" si="19"/>
        <v>0.09132215376</v>
      </c>
      <c r="P50" s="150">
        <v>3.55</v>
      </c>
      <c r="Q50" s="150">
        <f t="shared" si="20"/>
        <v>0.1947969996</v>
      </c>
      <c r="R50" s="150">
        <v>0.0</v>
      </c>
      <c r="S50" s="150">
        <f t="shared" si="21"/>
        <v>0</v>
      </c>
      <c r="T50" s="150">
        <v>0.0</v>
      </c>
      <c r="U50" s="150">
        <f t="shared" si="22"/>
        <v>0</v>
      </c>
      <c r="V50" s="150">
        <v>0.0</v>
      </c>
      <c r="W50" s="150">
        <f t="shared" si="23"/>
        <v>0</v>
      </c>
      <c r="X50" s="150">
        <v>0.25</v>
      </c>
      <c r="Y50" s="150">
        <f t="shared" si="24"/>
        <v>0.03273065291</v>
      </c>
      <c r="Z50" s="150">
        <f t="shared" si="25"/>
        <v>20.77</v>
      </c>
      <c r="AA50" s="150">
        <f t="shared" si="26"/>
        <v>0.03166059115</v>
      </c>
    </row>
    <row r="51" ht="12.75" customHeight="1">
      <c r="A51" s="22" t="s">
        <v>238</v>
      </c>
      <c r="B51" s="150"/>
      <c r="C51" s="150"/>
      <c r="D51" s="150"/>
      <c r="E51" s="150">
        <f t="shared" si="14"/>
        <v>0</v>
      </c>
      <c r="F51" s="150"/>
      <c r="G51" s="150">
        <f t="shared" si="15"/>
        <v>0</v>
      </c>
      <c r="H51" s="150">
        <v>23.4</v>
      </c>
      <c r="I51" s="150">
        <f t="shared" si="16"/>
        <v>0.2785883429</v>
      </c>
      <c r="J51" s="150">
        <v>1268.6</v>
      </c>
      <c r="K51" s="150">
        <f t="shared" si="17"/>
        <v>7.689864364</v>
      </c>
      <c r="L51" s="150">
        <v>35.0</v>
      </c>
      <c r="M51" s="150">
        <f t="shared" si="18"/>
        <v>0.3652632557</v>
      </c>
      <c r="N51" s="150"/>
      <c r="O51" s="150">
        <f t="shared" si="19"/>
        <v>0</v>
      </c>
      <c r="P51" s="150"/>
      <c r="Q51" s="150">
        <f t="shared" si="20"/>
        <v>0</v>
      </c>
      <c r="R51" s="150"/>
      <c r="S51" s="150">
        <f t="shared" si="21"/>
        <v>0</v>
      </c>
      <c r="T51" s="150"/>
      <c r="U51" s="150">
        <f t="shared" si="22"/>
        <v>0</v>
      </c>
      <c r="V51" s="150"/>
      <c r="W51" s="150">
        <f t="shared" si="23"/>
        <v>0</v>
      </c>
      <c r="X51" s="150"/>
      <c r="Y51" s="150">
        <f t="shared" si="24"/>
        <v>0</v>
      </c>
      <c r="Z51" s="150">
        <f t="shared" si="25"/>
        <v>1327</v>
      </c>
      <c r="AA51" s="150">
        <f t="shared" si="26"/>
        <v>2.022802333</v>
      </c>
    </row>
    <row r="52" ht="12.75" customHeight="1">
      <c r="A52" s="44" t="s">
        <v>239</v>
      </c>
      <c r="B52" s="151"/>
      <c r="C52" s="151"/>
      <c r="D52" s="151"/>
      <c r="E52" s="151">
        <f t="shared" si="14"/>
        <v>0</v>
      </c>
      <c r="F52" s="151">
        <v>0.2</v>
      </c>
      <c r="G52" s="151">
        <f t="shared" si="15"/>
        <v>0.001377809008</v>
      </c>
      <c r="H52" s="151"/>
      <c r="I52" s="151">
        <f t="shared" si="16"/>
        <v>0</v>
      </c>
      <c r="J52" s="151">
        <v>193.0</v>
      </c>
      <c r="K52" s="151">
        <f t="shared" si="17"/>
        <v>1.169906844</v>
      </c>
      <c r="L52" s="151">
        <v>38.75</v>
      </c>
      <c r="M52" s="151">
        <f t="shared" si="18"/>
        <v>0.4043986045</v>
      </c>
      <c r="N52" s="151">
        <v>5.65</v>
      </c>
      <c r="O52" s="151">
        <f t="shared" si="19"/>
        <v>0.05506618663</v>
      </c>
      <c r="P52" s="151">
        <v>0.8</v>
      </c>
      <c r="Q52" s="151">
        <f t="shared" si="20"/>
        <v>0.0438979154</v>
      </c>
      <c r="R52" s="151"/>
      <c r="S52" s="151">
        <f t="shared" si="21"/>
        <v>0</v>
      </c>
      <c r="T52" s="151"/>
      <c r="U52" s="151">
        <f t="shared" si="22"/>
        <v>0</v>
      </c>
      <c r="V52" s="151"/>
      <c r="W52" s="151">
        <f t="shared" si="23"/>
        <v>0</v>
      </c>
      <c r="X52" s="151"/>
      <c r="Y52" s="151">
        <f t="shared" si="24"/>
        <v>0</v>
      </c>
      <c r="Z52" s="151">
        <f t="shared" si="25"/>
        <v>238.4</v>
      </c>
      <c r="AA52" s="151">
        <f t="shared" si="26"/>
        <v>0.3634032224</v>
      </c>
    </row>
    <row r="53" ht="12.75" customHeight="1">
      <c r="A53" s="16" t="s">
        <v>240</v>
      </c>
      <c r="B53" s="150"/>
      <c r="C53" s="150"/>
      <c r="D53" s="150"/>
      <c r="E53" s="150">
        <f t="shared" si="14"/>
        <v>0</v>
      </c>
      <c r="F53" s="150">
        <v>670.6699999999988</v>
      </c>
      <c r="G53" s="150">
        <f t="shared" si="15"/>
        <v>4.620275837</v>
      </c>
      <c r="H53" s="150">
        <v>9.600000000000001</v>
      </c>
      <c r="I53" s="150">
        <f t="shared" si="16"/>
        <v>0.1142926535</v>
      </c>
      <c r="J53" s="150">
        <v>4035.0</v>
      </c>
      <c r="K53" s="150">
        <f t="shared" si="17"/>
        <v>24.45893324</v>
      </c>
      <c r="L53" s="150">
        <v>11.01</v>
      </c>
      <c r="M53" s="150">
        <f t="shared" si="18"/>
        <v>0.1149013841</v>
      </c>
      <c r="N53" s="150">
        <v>11.609999999999994</v>
      </c>
      <c r="O53" s="150">
        <f t="shared" si="19"/>
        <v>0.1131537039</v>
      </c>
      <c r="P53" s="150">
        <v>9.04</v>
      </c>
      <c r="Q53" s="150">
        <f t="shared" si="20"/>
        <v>0.496046444</v>
      </c>
      <c r="R53" s="150">
        <v>0.0</v>
      </c>
      <c r="S53" s="150">
        <f t="shared" si="21"/>
        <v>0</v>
      </c>
      <c r="T53" s="150">
        <v>60.999999999999986</v>
      </c>
      <c r="U53" s="150">
        <f t="shared" si="22"/>
        <v>6.633463103</v>
      </c>
      <c r="V53" s="150">
        <v>1.7100000000000002</v>
      </c>
      <c r="W53" s="150">
        <f t="shared" si="23"/>
        <v>0.166182373</v>
      </c>
      <c r="X53" s="150">
        <v>0.26</v>
      </c>
      <c r="Y53" s="150">
        <f t="shared" si="24"/>
        <v>0.03403987903</v>
      </c>
      <c r="Z53" s="150">
        <f t="shared" si="25"/>
        <v>4809.9</v>
      </c>
      <c r="AA53" s="150">
        <f t="shared" si="26"/>
        <v>7.331934394</v>
      </c>
    </row>
    <row r="54" ht="12.75" customHeight="1">
      <c r="A54" s="44" t="s">
        <v>241</v>
      </c>
      <c r="B54" s="151"/>
      <c r="C54" s="151"/>
      <c r="D54" s="151"/>
      <c r="E54" s="151">
        <f t="shared" si="14"/>
        <v>0</v>
      </c>
      <c r="F54" s="151">
        <v>1.1</v>
      </c>
      <c r="G54" s="151">
        <f t="shared" si="15"/>
        <v>0.007577949545</v>
      </c>
      <c r="H54" s="151"/>
      <c r="I54" s="151">
        <f t="shared" si="16"/>
        <v>0</v>
      </c>
      <c r="J54" s="151"/>
      <c r="K54" s="151">
        <f t="shared" si="17"/>
        <v>0</v>
      </c>
      <c r="L54" s="151"/>
      <c r="M54" s="151">
        <f t="shared" si="18"/>
        <v>0</v>
      </c>
      <c r="N54" s="151">
        <v>4.619999999999999</v>
      </c>
      <c r="O54" s="151">
        <f t="shared" si="19"/>
        <v>0.04502757208</v>
      </c>
      <c r="P54" s="151">
        <v>0.15</v>
      </c>
      <c r="Q54" s="151">
        <f t="shared" si="20"/>
        <v>0.008230859137</v>
      </c>
      <c r="R54" s="151"/>
      <c r="S54" s="151">
        <f t="shared" si="21"/>
        <v>0</v>
      </c>
      <c r="T54" s="151"/>
      <c r="U54" s="151">
        <f t="shared" si="22"/>
        <v>0</v>
      </c>
      <c r="V54" s="151"/>
      <c r="W54" s="151">
        <f t="shared" si="23"/>
        <v>0</v>
      </c>
      <c r="X54" s="151"/>
      <c r="Y54" s="151">
        <f t="shared" si="24"/>
        <v>0</v>
      </c>
      <c r="Z54" s="151">
        <f t="shared" si="25"/>
        <v>5.87</v>
      </c>
      <c r="AA54" s="151">
        <f t="shared" si="26"/>
        <v>0.008947889746</v>
      </c>
    </row>
    <row r="55" ht="12.75" customHeight="1">
      <c r="A55" s="16" t="s">
        <v>242</v>
      </c>
      <c r="B55" s="152"/>
      <c r="C55" s="152"/>
      <c r="D55" s="152"/>
      <c r="E55" s="152">
        <f t="shared" si="14"/>
        <v>0</v>
      </c>
      <c r="F55" s="152">
        <v>0.09</v>
      </c>
      <c r="G55" s="152">
        <f t="shared" si="15"/>
        <v>0.0006200140537</v>
      </c>
      <c r="H55" s="152">
        <v>60.5</v>
      </c>
      <c r="I55" s="152">
        <f t="shared" si="16"/>
        <v>0.7202818266</v>
      </c>
      <c r="J55" s="152"/>
      <c r="K55" s="152">
        <f t="shared" si="17"/>
        <v>0</v>
      </c>
      <c r="L55" s="152">
        <v>47.3</v>
      </c>
      <c r="M55" s="152">
        <f t="shared" si="18"/>
        <v>0.4936271998</v>
      </c>
      <c r="N55" s="152">
        <v>770.1999999999998</v>
      </c>
      <c r="O55" s="152">
        <f t="shared" si="19"/>
        <v>7.506544592</v>
      </c>
      <c r="P55" s="152">
        <v>11.969999999999997</v>
      </c>
      <c r="Q55" s="152">
        <f t="shared" si="20"/>
        <v>0.6568225591</v>
      </c>
      <c r="R55" s="152">
        <v>1.55</v>
      </c>
      <c r="S55" s="152">
        <f t="shared" si="21"/>
        <v>0.1382176169</v>
      </c>
      <c r="T55" s="152"/>
      <c r="U55" s="152">
        <f t="shared" si="22"/>
        <v>0</v>
      </c>
      <c r="V55" s="152"/>
      <c r="W55" s="152">
        <f t="shared" si="23"/>
        <v>0</v>
      </c>
      <c r="X55" s="152"/>
      <c r="Y55" s="152">
        <f t="shared" si="24"/>
        <v>0</v>
      </c>
      <c r="Z55" s="152">
        <f t="shared" si="25"/>
        <v>891.61</v>
      </c>
      <c r="AA55" s="152">
        <f t="shared" si="26"/>
        <v>1.359118906</v>
      </c>
    </row>
    <row r="56" ht="12.75" customHeight="1">
      <c r="A56" s="22" t="s">
        <v>243</v>
      </c>
      <c r="B56" s="150"/>
      <c r="C56" s="150"/>
      <c r="D56" s="150">
        <v>0.5</v>
      </c>
      <c r="E56" s="150">
        <f t="shared" si="14"/>
        <v>0.072357853</v>
      </c>
      <c r="F56" s="150"/>
      <c r="G56" s="150">
        <f t="shared" si="15"/>
        <v>0</v>
      </c>
      <c r="H56" s="150">
        <v>782.61</v>
      </c>
      <c r="I56" s="150">
        <f t="shared" si="16"/>
        <v>9.317351411</v>
      </c>
      <c r="J56" s="150">
        <v>1.1700000000000002</v>
      </c>
      <c r="K56" s="150">
        <f t="shared" si="17"/>
        <v>0.007092181385</v>
      </c>
      <c r="L56" s="150">
        <v>43.55</v>
      </c>
      <c r="M56" s="150">
        <f t="shared" si="18"/>
        <v>0.454491851</v>
      </c>
      <c r="N56" s="150">
        <v>30.7</v>
      </c>
      <c r="O56" s="150">
        <f t="shared" si="19"/>
        <v>0.2992091911</v>
      </c>
      <c r="P56" s="150">
        <v>8.82</v>
      </c>
      <c r="Q56" s="150">
        <f t="shared" si="20"/>
        <v>0.4839745173</v>
      </c>
      <c r="R56" s="150"/>
      <c r="S56" s="150">
        <f t="shared" si="21"/>
        <v>0</v>
      </c>
      <c r="T56" s="150">
        <v>3.0</v>
      </c>
      <c r="U56" s="150">
        <f t="shared" si="22"/>
        <v>0.3262358903</v>
      </c>
      <c r="V56" s="150"/>
      <c r="W56" s="150">
        <f t="shared" si="23"/>
        <v>0</v>
      </c>
      <c r="X56" s="150"/>
      <c r="Y56" s="150">
        <f t="shared" si="24"/>
        <v>0</v>
      </c>
      <c r="Z56" s="150">
        <f t="shared" si="25"/>
        <v>870.35</v>
      </c>
      <c r="AA56" s="150">
        <f t="shared" si="26"/>
        <v>1.326711387</v>
      </c>
    </row>
    <row r="57" ht="12.75" customHeight="1">
      <c r="A57" s="44" t="s">
        <v>244</v>
      </c>
      <c r="B57" s="151"/>
      <c r="C57" s="151"/>
      <c r="D57" s="151">
        <v>48.66</v>
      </c>
      <c r="E57" s="151">
        <f t="shared" si="14"/>
        <v>7.041866254</v>
      </c>
      <c r="F57" s="151">
        <v>1735.649999999997</v>
      </c>
      <c r="G57" s="151">
        <f t="shared" si="15"/>
        <v>11.95697102</v>
      </c>
      <c r="H57" s="151">
        <v>5016.969999999999</v>
      </c>
      <c r="I57" s="151">
        <f t="shared" si="16"/>
        <v>59.72945976</v>
      </c>
      <c r="J57" s="151">
        <v>2265.449999999999</v>
      </c>
      <c r="K57" s="151">
        <f t="shared" si="17"/>
        <v>13.73246352</v>
      </c>
      <c r="L57" s="151">
        <v>2583.3200000000015</v>
      </c>
      <c r="M57" s="151">
        <f t="shared" si="18"/>
        <v>26.95976782</v>
      </c>
      <c r="N57" s="151">
        <v>834.1499999999988</v>
      </c>
      <c r="O57" s="151">
        <f t="shared" si="19"/>
        <v>8.129815855</v>
      </c>
      <c r="P57" s="151">
        <v>200.2699999999999</v>
      </c>
      <c r="Q57" s="151">
        <f t="shared" si="20"/>
        <v>10.9892944</v>
      </c>
      <c r="R57" s="151">
        <v>19.619999999999997</v>
      </c>
      <c r="S57" s="151">
        <f t="shared" si="21"/>
        <v>1.749567513</v>
      </c>
      <c r="T57" s="151">
        <v>33.050000000000004</v>
      </c>
      <c r="U57" s="151">
        <f t="shared" si="22"/>
        <v>3.594032058</v>
      </c>
      <c r="V57" s="151">
        <v>766.26</v>
      </c>
      <c r="W57" s="151">
        <f t="shared" si="23"/>
        <v>74.46719599</v>
      </c>
      <c r="X57" s="151">
        <v>18.77</v>
      </c>
      <c r="Y57" s="151">
        <f t="shared" si="24"/>
        <v>2.457417421</v>
      </c>
      <c r="Z57" s="151">
        <f t="shared" si="25"/>
        <v>13522.17</v>
      </c>
      <c r="AA57" s="151">
        <f t="shared" si="26"/>
        <v>20.61241674</v>
      </c>
    </row>
    <row r="58" ht="12.75" customHeight="1">
      <c r="A58" s="16" t="s">
        <v>245</v>
      </c>
      <c r="B58" s="152"/>
      <c r="C58" s="152"/>
      <c r="D58" s="152"/>
      <c r="E58" s="152">
        <f t="shared" si="14"/>
        <v>0</v>
      </c>
      <c r="F58" s="152">
        <v>5.6</v>
      </c>
      <c r="G58" s="152">
        <f t="shared" si="15"/>
        <v>0.03857865223</v>
      </c>
      <c r="H58" s="152">
        <v>22.0</v>
      </c>
      <c r="I58" s="152">
        <f t="shared" si="16"/>
        <v>0.2619206642</v>
      </c>
      <c r="J58" s="152">
        <v>0.4</v>
      </c>
      <c r="K58" s="152">
        <f t="shared" si="17"/>
        <v>0.002424677397</v>
      </c>
      <c r="L58" s="152"/>
      <c r="M58" s="152">
        <f t="shared" si="18"/>
        <v>0</v>
      </c>
      <c r="N58" s="152">
        <v>0.04</v>
      </c>
      <c r="O58" s="152">
        <f t="shared" si="19"/>
        <v>0.0003898491089</v>
      </c>
      <c r="P58" s="152"/>
      <c r="Q58" s="152">
        <f t="shared" si="20"/>
        <v>0</v>
      </c>
      <c r="R58" s="152"/>
      <c r="S58" s="152">
        <f t="shared" si="21"/>
        <v>0</v>
      </c>
      <c r="T58" s="152"/>
      <c r="U58" s="152">
        <f t="shared" si="22"/>
        <v>0</v>
      </c>
      <c r="V58" s="152"/>
      <c r="W58" s="152">
        <f t="shared" si="23"/>
        <v>0</v>
      </c>
      <c r="X58" s="152"/>
      <c r="Y58" s="152">
        <f t="shared" si="24"/>
        <v>0</v>
      </c>
      <c r="Z58" s="152">
        <f t="shared" si="25"/>
        <v>28.04</v>
      </c>
      <c r="AA58" s="152">
        <f t="shared" si="26"/>
        <v>0.04274256022</v>
      </c>
    </row>
    <row r="59" ht="12.75" customHeight="1">
      <c r="A59" s="22" t="s">
        <v>246</v>
      </c>
      <c r="B59" s="150"/>
      <c r="C59" s="150"/>
      <c r="D59" s="150"/>
      <c r="E59" s="150">
        <f t="shared" si="14"/>
        <v>0</v>
      </c>
      <c r="F59" s="150">
        <v>74.75</v>
      </c>
      <c r="G59" s="150">
        <f t="shared" si="15"/>
        <v>0.5149561168</v>
      </c>
      <c r="H59" s="150">
        <v>596.68</v>
      </c>
      <c r="I59" s="150">
        <f t="shared" si="16"/>
        <v>7.103764633</v>
      </c>
      <c r="J59" s="150">
        <v>109.29999999999998</v>
      </c>
      <c r="K59" s="150">
        <f t="shared" si="17"/>
        <v>0.6625430986</v>
      </c>
      <c r="L59" s="150">
        <v>596.5500000000001</v>
      </c>
      <c r="M59" s="150">
        <f t="shared" si="18"/>
        <v>6.22565129</v>
      </c>
      <c r="N59" s="150">
        <v>5.749999999999997</v>
      </c>
      <c r="O59" s="150">
        <f t="shared" si="19"/>
        <v>0.0560408094</v>
      </c>
      <c r="P59" s="150">
        <v>19.46</v>
      </c>
      <c r="Q59" s="150">
        <f t="shared" si="20"/>
        <v>1.067816792</v>
      </c>
      <c r="R59" s="150">
        <v>0.0</v>
      </c>
      <c r="S59" s="150">
        <f t="shared" si="21"/>
        <v>0</v>
      </c>
      <c r="T59" s="150">
        <v>9.7</v>
      </c>
      <c r="U59" s="150">
        <f t="shared" si="22"/>
        <v>1.054829379</v>
      </c>
      <c r="V59" s="150">
        <v>0.0</v>
      </c>
      <c r="W59" s="150">
        <f t="shared" si="23"/>
        <v>0</v>
      </c>
      <c r="X59" s="150">
        <v>4.91</v>
      </c>
      <c r="Y59" s="150">
        <f t="shared" si="24"/>
        <v>0.6428300232</v>
      </c>
      <c r="Z59" s="150">
        <f t="shared" si="25"/>
        <v>1417.1</v>
      </c>
      <c r="AA59" s="150">
        <f t="shared" si="26"/>
        <v>2.160145581</v>
      </c>
    </row>
    <row r="60" ht="12.75" customHeight="1">
      <c r="A60" s="44" t="s">
        <v>247</v>
      </c>
      <c r="B60" s="151"/>
      <c r="C60" s="151"/>
      <c r="D60" s="151"/>
      <c r="E60" s="151">
        <f t="shared" si="14"/>
        <v>0</v>
      </c>
      <c r="F60" s="151">
        <v>821.3599999999999</v>
      </c>
      <c r="G60" s="151">
        <f t="shared" si="15"/>
        <v>5.658386035</v>
      </c>
      <c r="H60" s="151">
        <v>112.3</v>
      </c>
      <c r="I60" s="151">
        <f t="shared" si="16"/>
        <v>1.336985936</v>
      </c>
      <c r="J60" s="151">
        <v>429.96000000000004</v>
      </c>
      <c r="K60" s="151">
        <f t="shared" si="17"/>
        <v>2.606285734</v>
      </c>
      <c r="L60" s="151">
        <v>181.67</v>
      </c>
      <c r="M60" s="151">
        <f t="shared" si="18"/>
        <v>1.895925019</v>
      </c>
      <c r="N60" s="151">
        <v>2.1599999999999993</v>
      </c>
      <c r="O60" s="151">
        <f t="shared" si="19"/>
        <v>0.02105185188</v>
      </c>
      <c r="P60" s="151">
        <v>10.35</v>
      </c>
      <c r="Q60" s="151">
        <f t="shared" si="20"/>
        <v>0.5679292805</v>
      </c>
      <c r="R60" s="151"/>
      <c r="S60" s="151">
        <f t="shared" si="21"/>
        <v>0</v>
      </c>
      <c r="T60" s="151"/>
      <c r="U60" s="151">
        <f t="shared" si="22"/>
        <v>0</v>
      </c>
      <c r="V60" s="151"/>
      <c r="W60" s="151">
        <f t="shared" si="23"/>
        <v>0</v>
      </c>
      <c r="X60" s="151"/>
      <c r="Y60" s="151">
        <f t="shared" si="24"/>
        <v>0</v>
      </c>
      <c r="Z60" s="151">
        <f t="shared" si="25"/>
        <v>1557.8</v>
      </c>
      <c r="AA60" s="151">
        <f t="shared" si="26"/>
        <v>2.374620553</v>
      </c>
    </row>
    <row r="61" ht="12.75" customHeight="1">
      <c r="A61" s="16" t="s">
        <v>248</v>
      </c>
      <c r="B61" s="152"/>
      <c r="C61" s="152"/>
      <c r="D61" s="152">
        <v>10.0</v>
      </c>
      <c r="E61" s="152">
        <f t="shared" si="14"/>
        <v>1.44715706</v>
      </c>
      <c r="F61" s="152">
        <v>6560.220000000001</v>
      </c>
      <c r="G61" s="152">
        <f t="shared" si="15"/>
        <v>45.19365106</v>
      </c>
      <c r="H61" s="152">
        <v>983.5100000000003</v>
      </c>
      <c r="I61" s="152">
        <f t="shared" si="16"/>
        <v>11.70916329</v>
      </c>
      <c r="J61" s="152">
        <v>2086.1499999999996</v>
      </c>
      <c r="K61" s="152">
        <f t="shared" si="17"/>
        <v>12.64560188</v>
      </c>
      <c r="L61" s="152">
        <v>2617.65</v>
      </c>
      <c r="M61" s="152">
        <f t="shared" si="18"/>
        <v>27.31803889</v>
      </c>
      <c r="N61" s="152">
        <v>2128.119999999991</v>
      </c>
      <c r="O61" s="152">
        <f t="shared" si="19"/>
        <v>20.74114214</v>
      </c>
      <c r="P61" s="152">
        <v>393.0399999999985</v>
      </c>
      <c r="Q61" s="152">
        <f t="shared" si="20"/>
        <v>21.56704583</v>
      </c>
      <c r="R61" s="152">
        <v>145.25</v>
      </c>
      <c r="S61" s="152">
        <f t="shared" si="21"/>
        <v>12.9523283</v>
      </c>
      <c r="T61" s="152">
        <v>331.8100000000001</v>
      </c>
      <c r="U61" s="152">
        <f t="shared" si="22"/>
        <v>36.08277692</v>
      </c>
      <c r="V61" s="152"/>
      <c r="W61" s="152">
        <f t="shared" si="23"/>
        <v>0</v>
      </c>
      <c r="X61" s="152"/>
      <c r="Y61" s="152">
        <f t="shared" si="24"/>
        <v>0</v>
      </c>
      <c r="Z61" s="152">
        <f t="shared" si="25"/>
        <v>15255.75</v>
      </c>
      <c r="AA61" s="152">
        <f t="shared" si="26"/>
        <v>23.2549862</v>
      </c>
    </row>
    <row r="62" ht="12.75" customHeight="1">
      <c r="A62" s="22" t="s">
        <v>249</v>
      </c>
      <c r="B62" s="150"/>
      <c r="C62" s="150"/>
      <c r="D62" s="150"/>
      <c r="E62" s="150">
        <f t="shared" si="14"/>
        <v>0</v>
      </c>
      <c r="F62" s="150">
        <v>2867.4800000000005</v>
      </c>
      <c r="G62" s="150">
        <f t="shared" si="15"/>
        <v>19.75419887</v>
      </c>
      <c r="H62" s="150">
        <v>273.42</v>
      </c>
      <c r="I62" s="150">
        <f t="shared" si="16"/>
        <v>3.255197637</v>
      </c>
      <c r="J62" s="150">
        <v>144.2</v>
      </c>
      <c r="K62" s="150">
        <f t="shared" si="17"/>
        <v>0.8740962015</v>
      </c>
      <c r="L62" s="150">
        <v>33.5</v>
      </c>
      <c r="M62" s="150">
        <f t="shared" si="18"/>
        <v>0.3496091161</v>
      </c>
      <c r="N62" s="150">
        <v>7.819999999999999</v>
      </c>
      <c r="O62" s="150">
        <f t="shared" si="19"/>
        <v>0.07621550079</v>
      </c>
      <c r="P62" s="150">
        <v>20.340000000000007</v>
      </c>
      <c r="Q62" s="150">
        <f t="shared" si="20"/>
        <v>1.116104499</v>
      </c>
      <c r="R62" s="150"/>
      <c r="S62" s="150">
        <f t="shared" si="21"/>
        <v>0</v>
      </c>
      <c r="T62" s="150"/>
      <c r="U62" s="150">
        <f t="shared" si="22"/>
        <v>0</v>
      </c>
      <c r="V62" s="150"/>
      <c r="W62" s="150">
        <f t="shared" si="23"/>
        <v>0</v>
      </c>
      <c r="X62" s="150">
        <v>0.5</v>
      </c>
      <c r="Y62" s="150">
        <f t="shared" si="24"/>
        <v>0.06546130582</v>
      </c>
      <c r="Z62" s="150">
        <f t="shared" si="25"/>
        <v>3347.26</v>
      </c>
      <c r="AA62" s="150">
        <f t="shared" si="26"/>
        <v>5.102370261</v>
      </c>
    </row>
    <row r="63" ht="12.75" customHeight="1">
      <c r="A63" s="22" t="s">
        <v>250</v>
      </c>
      <c r="B63" s="150"/>
      <c r="C63" s="150"/>
      <c r="D63" s="150"/>
      <c r="E63" s="150">
        <f t="shared" si="14"/>
        <v>0</v>
      </c>
      <c r="F63" s="150">
        <v>25.0</v>
      </c>
      <c r="G63" s="150">
        <f t="shared" si="15"/>
        <v>0.172226126</v>
      </c>
      <c r="H63" s="150">
        <v>1.5</v>
      </c>
      <c r="I63" s="150">
        <f t="shared" si="16"/>
        <v>0.01785822711</v>
      </c>
      <c r="J63" s="150">
        <v>70.0</v>
      </c>
      <c r="K63" s="150">
        <f t="shared" si="17"/>
        <v>0.4243185444</v>
      </c>
      <c r="L63" s="150"/>
      <c r="M63" s="150">
        <f t="shared" si="18"/>
        <v>0</v>
      </c>
      <c r="N63" s="150">
        <v>0.74</v>
      </c>
      <c r="O63" s="150">
        <f t="shared" si="19"/>
        <v>0.007212208515</v>
      </c>
      <c r="P63" s="150"/>
      <c r="Q63" s="150">
        <f t="shared" si="20"/>
        <v>0</v>
      </c>
      <c r="R63" s="150"/>
      <c r="S63" s="150">
        <f t="shared" si="21"/>
        <v>0</v>
      </c>
      <c r="T63" s="150"/>
      <c r="U63" s="150">
        <f t="shared" si="22"/>
        <v>0</v>
      </c>
      <c r="V63" s="150"/>
      <c r="W63" s="150">
        <f t="shared" si="23"/>
        <v>0</v>
      </c>
      <c r="X63" s="150"/>
      <c r="Y63" s="150">
        <f t="shared" si="24"/>
        <v>0</v>
      </c>
      <c r="Z63" s="150">
        <f t="shared" si="25"/>
        <v>97.24</v>
      </c>
      <c r="AA63" s="150">
        <f t="shared" si="26"/>
        <v>0.1482270526</v>
      </c>
    </row>
    <row r="64" ht="12.75" customHeight="1">
      <c r="A64" s="44" t="s">
        <v>251</v>
      </c>
      <c r="B64" s="151"/>
      <c r="C64" s="151"/>
      <c r="D64" s="151"/>
      <c r="E64" s="151">
        <f t="shared" si="14"/>
        <v>0</v>
      </c>
      <c r="F64" s="151">
        <v>5.0</v>
      </c>
      <c r="G64" s="151">
        <f t="shared" si="15"/>
        <v>0.0344452252</v>
      </c>
      <c r="H64" s="151">
        <v>402.5</v>
      </c>
      <c r="I64" s="151">
        <f t="shared" si="16"/>
        <v>4.791957607</v>
      </c>
      <c r="J64" s="151">
        <v>601.55</v>
      </c>
      <c r="K64" s="151">
        <f t="shared" si="17"/>
        <v>3.64641172</v>
      </c>
      <c r="L64" s="151"/>
      <c r="M64" s="151">
        <f t="shared" si="18"/>
        <v>0</v>
      </c>
      <c r="N64" s="151">
        <v>800.0</v>
      </c>
      <c r="O64" s="151">
        <f t="shared" si="19"/>
        <v>7.796982178</v>
      </c>
      <c r="P64" s="151">
        <v>0.3</v>
      </c>
      <c r="Q64" s="151">
        <f t="shared" si="20"/>
        <v>0.01646171827</v>
      </c>
      <c r="R64" s="151">
        <v>0.0</v>
      </c>
      <c r="S64" s="151">
        <f t="shared" si="21"/>
        <v>0</v>
      </c>
      <c r="T64" s="151">
        <v>0.0</v>
      </c>
      <c r="U64" s="151">
        <f t="shared" si="22"/>
        <v>0</v>
      </c>
      <c r="V64" s="151">
        <v>0.0</v>
      </c>
      <c r="W64" s="151">
        <f t="shared" si="23"/>
        <v>0</v>
      </c>
      <c r="X64" s="151">
        <v>0.0</v>
      </c>
      <c r="Y64" s="151">
        <f t="shared" si="24"/>
        <v>0</v>
      </c>
      <c r="Z64" s="151">
        <f t="shared" si="25"/>
        <v>1809.35</v>
      </c>
      <c r="AA64" s="151">
        <f t="shared" si="26"/>
        <v>2.758068878</v>
      </c>
    </row>
    <row r="65" ht="12.75" customHeight="1">
      <c r="A65" s="16" t="s">
        <v>252</v>
      </c>
      <c r="B65" s="152"/>
      <c r="C65" s="152"/>
      <c r="D65" s="152"/>
      <c r="E65" s="152">
        <f t="shared" si="14"/>
        <v>0</v>
      </c>
      <c r="F65" s="152"/>
      <c r="G65" s="152">
        <f t="shared" si="15"/>
        <v>0</v>
      </c>
      <c r="H65" s="152"/>
      <c r="I65" s="152">
        <f t="shared" si="16"/>
        <v>0</v>
      </c>
      <c r="J65" s="152"/>
      <c r="K65" s="152">
        <f t="shared" si="17"/>
        <v>0</v>
      </c>
      <c r="L65" s="152"/>
      <c r="M65" s="152">
        <f t="shared" si="18"/>
        <v>0</v>
      </c>
      <c r="N65" s="152">
        <v>0.2</v>
      </c>
      <c r="O65" s="152">
        <f t="shared" si="19"/>
        <v>0.001949245545</v>
      </c>
      <c r="P65" s="152"/>
      <c r="Q65" s="152">
        <f t="shared" si="20"/>
        <v>0</v>
      </c>
      <c r="R65" s="152"/>
      <c r="S65" s="152">
        <f t="shared" si="21"/>
        <v>0</v>
      </c>
      <c r="T65" s="152"/>
      <c r="U65" s="152">
        <f t="shared" si="22"/>
        <v>0</v>
      </c>
      <c r="V65" s="152"/>
      <c r="W65" s="152">
        <f t="shared" si="23"/>
        <v>0</v>
      </c>
      <c r="X65" s="152"/>
      <c r="Y65" s="152">
        <f t="shared" si="24"/>
        <v>0</v>
      </c>
      <c r="Z65" s="152">
        <f t="shared" si="25"/>
        <v>0.2</v>
      </c>
      <c r="AA65" s="152">
        <f t="shared" si="26"/>
        <v>0.0003048684752</v>
      </c>
    </row>
    <row r="66" ht="12.75" customHeight="1">
      <c r="A66" s="22" t="s">
        <v>253</v>
      </c>
      <c r="B66" s="150"/>
      <c r="C66" s="150"/>
      <c r="D66" s="150"/>
      <c r="E66" s="150">
        <f t="shared" si="14"/>
        <v>0</v>
      </c>
      <c r="F66" s="150">
        <v>1.5</v>
      </c>
      <c r="G66" s="150">
        <f t="shared" si="15"/>
        <v>0.01033356756</v>
      </c>
      <c r="H66" s="150">
        <v>5.0</v>
      </c>
      <c r="I66" s="150">
        <f t="shared" si="16"/>
        <v>0.05952742369</v>
      </c>
      <c r="J66" s="150">
        <v>19.11</v>
      </c>
      <c r="K66" s="150">
        <f t="shared" si="17"/>
        <v>0.1158389626</v>
      </c>
      <c r="L66" s="150">
        <v>105.72999999999999</v>
      </c>
      <c r="M66" s="150">
        <f t="shared" si="18"/>
        <v>1.103408115</v>
      </c>
      <c r="N66" s="150">
        <v>245.8999999999999</v>
      </c>
      <c r="O66" s="150">
        <f t="shared" si="19"/>
        <v>2.396597397</v>
      </c>
      <c r="P66" s="150">
        <v>49.98999999999999</v>
      </c>
      <c r="Q66" s="150">
        <f t="shared" si="20"/>
        <v>2.743070988</v>
      </c>
      <c r="R66" s="150"/>
      <c r="S66" s="150">
        <f t="shared" si="21"/>
        <v>0</v>
      </c>
      <c r="T66" s="150"/>
      <c r="U66" s="150">
        <f t="shared" si="22"/>
        <v>0</v>
      </c>
      <c r="V66" s="150">
        <v>1.5</v>
      </c>
      <c r="W66" s="150">
        <f t="shared" si="23"/>
        <v>0.1457740114</v>
      </c>
      <c r="X66" s="150"/>
      <c r="Y66" s="150">
        <f t="shared" si="24"/>
        <v>0</v>
      </c>
      <c r="Z66" s="150">
        <f t="shared" si="25"/>
        <v>428.73</v>
      </c>
      <c r="AA66" s="150">
        <f t="shared" si="26"/>
        <v>0.6535313068</v>
      </c>
    </row>
    <row r="67" ht="12.75" customHeight="1">
      <c r="A67" s="44" t="s">
        <v>254</v>
      </c>
      <c r="B67" s="151"/>
      <c r="C67" s="151"/>
      <c r="D67" s="151"/>
      <c r="E67" s="151">
        <f t="shared" si="14"/>
        <v>0</v>
      </c>
      <c r="F67" s="151">
        <v>1501.0700000000002</v>
      </c>
      <c r="G67" s="151">
        <f t="shared" si="15"/>
        <v>10.34093884</v>
      </c>
      <c r="H67" s="151">
        <v>0.2</v>
      </c>
      <c r="I67" s="151">
        <f t="shared" si="16"/>
        <v>0.002381096948</v>
      </c>
      <c r="J67" s="151">
        <v>40.9</v>
      </c>
      <c r="K67" s="151">
        <f t="shared" si="17"/>
        <v>0.2479232638</v>
      </c>
      <c r="L67" s="151">
        <v>12.3</v>
      </c>
      <c r="M67" s="151">
        <f t="shared" si="18"/>
        <v>0.1283639441</v>
      </c>
      <c r="N67" s="151">
        <v>624.77</v>
      </c>
      <c r="O67" s="151">
        <f t="shared" si="19"/>
        <v>6.089150694</v>
      </c>
      <c r="P67" s="151">
        <v>1.0</v>
      </c>
      <c r="Q67" s="151">
        <f t="shared" si="20"/>
        <v>0.05487239425</v>
      </c>
      <c r="R67" s="151">
        <v>0.0</v>
      </c>
      <c r="S67" s="151">
        <f t="shared" si="21"/>
        <v>0</v>
      </c>
      <c r="T67" s="151">
        <v>0.0</v>
      </c>
      <c r="U67" s="151">
        <f t="shared" si="22"/>
        <v>0</v>
      </c>
      <c r="V67" s="151">
        <v>0.0</v>
      </c>
      <c r="W67" s="151">
        <f t="shared" si="23"/>
        <v>0</v>
      </c>
      <c r="X67" s="151">
        <v>0.01</v>
      </c>
      <c r="Y67" s="151">
        <f t="shared" si="24"/>
        <v>0.001309226116</v>
      </c>
      <c r="Z67" s="151">
        <f t="shared" si="25"/>
        <v>2180.25</v>
      </c>
      <c r="AA67" s="151">
        <f t="shared" si="26"/>
        <v>3.323447465</v>
      </c>
    </row>
    <row r="68" ht="12.75" customHeight="1">
      <c r="A68" s="153" t="s">
        <v>255</v>
      </c>
      <c r="B68" s="154"/>
      <c r="C68" s="154"/>
      <c r="D68" s="154">
        <v>629.8499999999999</v>
      </c>
      <c r="E68" s="154">
        <f t="shared" si="14"/>
        <v>91.14918742</v>
      </c>
      <c r="F68" s="154">
        <v>215.56</v>
      </c>
      <c r="G68" s="154">
        <f t="shared" si="15"/>
        <v>1.485002549</v>
      </c>
      <c r="H68" s="154">
        <v>0.0</v>
      </c>
      <c r="I68" s="154">
        <f t="shared" si="16"/>
        <v>0</v>
      </c>
      <c r="J68" s="154"/>
      <c r="K68" s="154">
        <f t="shared" si="17"/>
        <v>0</v>
      </c>
      <c r="L68" s="154">
        <v>46.66</v>
      </c>
      <c r="M68" s="154">
        <f t="shared" si="18"/>
        <v>0.4869481003</v>
      </c>
      <c r="N68" s="154">
        <v>3137.920000000002</v>
      </c>
      <c r="O68" s="154">
        <f t="shared" si="19"/>
        <v>30.5828829</v>
      </c>
      <c r="P68" s="154">
        <v>170.23000000000005</v>
      </c>
      <c r="Q68" s="154">
        <f t="shared" si="20"/>
        <v>9.340927673</v>
      </c>
      <c r="R68" s="154">
        <v>549.0</v>
      </c>
      <c r="S68" s="154">
        <f t="shared" si="21"/>
        <v>48.9557882</v>
      </c>
      <c r="T68" s="154">
        <v>244.94000000000003</v>
      </c>
      <c r="U68" s="154">
        <f t="shared" si="22"/>
        <v>26.63607299</v>
      </c>
      <c r="V68" s="154">
        <v>0.0</v>
      </c>
      <c r="W68" s="154">
        <f t="shared" si="23"/>
        <v>0</v>
      </c>
      <c r="X68" s="154">
        <v>720.01</v>
      </c>
      <c r="Y68" s="154">
        <f t="shared" si="24"/>
        <v>94.26558961</v>
      </c>
      <c r="Z68" s="154">
        <f t="shared" si="25"/>
        <v>5714.17</v>
      </c>
      <c r="AA68" s="154">
        <f t="shared" si="26"/>
        <v>8.710351474</v>
      </c>
    </row>
    <row r="69" ht="12.75" customHeight="1">
      <c r="A69" s="27" t="s">
        <v>140</v>
      </c>
      <c r="B69" s="155">
        <f t="shared" ref="B69:AA69" si="27">SUM(B29:B68)</f>
        <v>0</v>
      </c>
      <c r="C69" s="155">
        <f t="shared" si="27"/>
        <v>0</v>
      </c>
      <c r="D69" s="155">
        <f t="shared" si="27"/>
        <v>691.01</v>
      </c>
      <c r="E69" s="155">
        <f t="shared" si="27"/>
        <v>100</v>
      </c>
      <c r="F69" s="155">
        <f t="shared" si="27"/>
        <v>14515.8</v>
      </c>
      <c r="G69" s="155">
        <f t="shared" si="27"/>
        <v>100</v>
      </c>
      <c r="H69" s="155">
        <f t="shared" si="27"/>
        <v>8399.49</v>
      </c>
      <c r="I69" s="155">
        <f t="shared" si="27"/>
        <v>100</v>
      </c>
      <c r="J69" s="155">
        <f t="shared" si="27"/>
        <v>16497.04</v>
      </c>
      <c r="K69" s="155">
        <f t="shared" si="27"/>
        <v>100</v>
      </c>
      <c r="L69" s="155">
        <f t="shared" si="27"/>
        <v>9582.13</v>
      </c>
      <c r="M69" s="155">
        <f t="shared" si="27"/>
        <v>100</v>
      </c>
      <c r="N69" s="155">
        <f t="shared" si="27"/>
        <v>10260.38</v>
      </c>
      <c r="O69" s="155">
        <f t="shared" si="27"/>
        <v>100</v>
      </c>
      <c r="P69" s="155">
        <f t="shared" si="27"/>
        <v>1822.41</v>
      </c>
      <c r="Q69" s="155">
        <f t="shared" si="27"/>
        <v>100</v>
      </c>
      <c r="R69" s="155">
        <f t="shared" si="27"/>
        <v>1121.42</v>
      </c>
      <c r="S69" s="155">
        <f t="shared" si="27"/>
        <v>100</v>
      </c>
      <c r="T69" s="155">
        <f t="shared" si="27"/>
        <v>919.58</v>
      </c>
      <c r="U69" s="155">
        <f t="shared" si="27"/>
        <v>100</v>
      </c>
      <c r="V69" s="155">
        <f t="shared" si="27"/>
        <v>1028.99</v>
      </c>
      <c r="W69" s="155">
        <f t="shared" si="27"/>
        <v>100</v>
      </c>
      <c r="X69" s="155">
        <f t="shared" si="27"/>
        <v>763.81</v>
      </c>
      <c r="Y69" s="155">
        <f t="shared" si="27"/>
        <v>100</v>
      </c>
      <c r="Z69" s="155">
        <f t="shared" si="27"/>
        <v>65602.06</v>
      </c>
      <c r="AA69" s="155">
        <f t="shared" si="27"/>
        <v>100</v>
      </c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8:Q28"/>
    <mergeCell ref="R28:S28"/>
    <mergeCell ref="T28:U28"/>
    <mergeCell ref="V28:W28"/>
    <mergeCell ref="Z28:Z29"/>
    <mergeCell ref="AA28:AA29"/>
    <mergeCell ref="F8:G8"/>
    <mergeCell ref="H8:I8"/>
    <mergeCell ref="A27:A29"/>
    <mergeCell ref="B27:Y27"/>
    <mergeCell ref="B28:C28"/>
    <mergeCell ref="D28:E28"/>
    <mergeCell ref="F28:G28"/>
    <mergeCell ref="X28:Y28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7:AA27"/>
    <mergeCell ref="H28:I28"/>
    <mergeCell ref="J28:K28"/>
    <mergeCell ref="L28:M28"/>
    <mergeCell ref="N28:O28"/>
  </mergeCells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4.88"/>
    <col customWidth="1" min="3" max="3" width="5.38"/>
    <col customWidth="1" min="4" max="4" width="10.25"/>
    <col customWidth="1" min="5" max="5" width="7.88"/>
    <col customWidth="1" min="6" max="25" width="8.88"/>
    <col customWidth="1" min="26" max="26" width="10.13"/>
    <col customWidth="1" min="27" max="27" width="8.88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277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>
        <v>0.0</v>
      </c>
      <c r="C10" s="173">
        <v>0.0</v>
      </c>
      <c r="D10" s="173">
        <v>0.8</v>
      </c>
      <c r="E10" s="173">
        <f t="shared" ref="E10:E19" si="1">((D10/D$19*100))</f>
        <v>0.1932087137</v>
      </c>
      <c r="F10" s="173">
        <v>39.45</v>
      </c>
      <c r="G10" s="173">
        <f t="shared" ref="G10:G19" si="2">((F10/F$19*100))</f>
        <v>0.4401344614</v>
      </c>
      <c r="H10" s="173">
        <f>SUM(H30:H38)</f>
        <v>503.8</v>
      </c>
      <c r="I10" s="173">
        <f t="shared" ref="I10:I19" si="3">((H10/H$19*100))</f>
        <v>5.833422104</v>
      </c>
      <c r="J10" s="173">
        <v>10.3</v>
      </c>
      <c r="K10" s="173">
        <f t="shared" ref="K10:K19" si="4">((J10/J$19*100))</f>
        <v>0.1796559675</v>
      </c>
      <c r="L10" s="173">
        <v>1309.34</v>
      </c>
      <c r="M10" s="173">
        <f t="shared" ref="M10:M19" si="5">((L10/L$19*100))</f>
        <v>10.42932324</v>
      </c>
      <c r="N10" s="173">
        <v>392.12</v>
      </c>
      <c r="O10" s="173">
        <f t="shared" ref="O10:O19" si="6">((N10/N$19*100))</f>
        <v>4.081509447</v>
      </c>
      <c r="P10" s="173">
        <f>SUM(P30:P38)</f>
        <v>386.66</v>
      </c>
      <c r="Q10" s="173">
        <f t="shared" ref="Q10:Q19" si="7">((P10/P$19*100))</f>
        <v>23.20874425</v>
      </c>
      <c r="R10" s="173">
        <f>SUM(R30:R38)</f>
        <v>54.45</v>
      </c>
      <c r="S10" s="173">
        <f t="shared" ref="S10:S19" si="8">((R10/R$19*100))</f>
        <v>22.78242678</v>
      </c>
      <c r="T10" s="173">
        <f>SUM(T30:T38)</f>
        <v>64.1</v>
      </c>
      <c r="U10" s="173">
        <f t="shared" ref="U10:U19" si="9">((T10/T$19*100))</f>
        <v>27.81152378</v>
      </c>
      <c r="V10" s="173">
        <f>SUM(V30:V38)</f>
        <v>0</v>
      </c>
      <c r="W10" s="173">
        <f t="shared" ref="W10:W19" si="10">((V10/V$19*100))</f>
        <v>0</v>
      </c>
      <c r="X10" s="173">
        <f>SUM(X30:X38)</f>
        <v>0.25</v>
      </c>
      <c r="Y10" s="173">
        <f t="shared" ref="Y10:Y19" si="11">((X10/X$19*100))</f>
        <v>0.01752111294</v>
      </c>
      <c r="Z10" s="173">
        <f t="shared" ref="Z10:Z18" si="12">SUM(B10+D10+F10+H10+J10+L10+N10+P10+T10+V10+X10+R10)</f>
        <v>2761.27</v>
      </c>
      <c r="AA10" s="173">
        <f t="shared" ref="AA10:AA19" si="13">((Z10/Z$19*100))</f>
        <v>5.525561377</v>
      </c>
    </row>
    <row r="11" ht="24.75" customHeight="1">
      <c r="A11" s="22" t="s">
        <v>262</v>
      </c>
      <c r="B11" s="22">
        <v>0.0</v>
      </c>
      <c r="C11" s="174">
        <v>0.0</v>
      </c>
      <c r="D11" s="174">
        <v>20.56</v>
      </c>
      <c r="E11" s="174">
        <f t="shared" si="1"/>
        <v>4.965463942</v>
      </c>
      <c r="F11" s="174">
        <v>37.0</v>
      </c>
      <c r="G11" s="174">
        <f t="shared" si="2"/>
        <v>0.412800382</v>
      </c>
      <c r="H11" s="174">
        <f>SUM(H39:H46)</f>
        <v>21.85</v>
      </c>
      <c r="I11" s="174">
        <f t="shared" si="3"/>
        <v>0.252997763</v>
      </c>
      <c r="J11" s="174">
        <v>95.81</v>
      </c>
      <c r="K11" s="174">
        <f t="shared" si="4"/>
        <v>1.671149345</v>
      </c>
      <c r="L11" s="174">
        <v>1395.0</v>
      </c>
      <c r="M11" s="174">
        <f t="shared" si="5"/>
        <v>11.11163328</v>
      </c>
      <c r="N11" s="174">
        <v>96.42</v>
      </c>
      <c r="O11" s="174">
        <f t="shared" si="6"/>
        <v>1.003619149</v>
      </c>
      <c r="P11" s="174">
        <f>SUM(P39:P46)</f>
        <v>174.75</v>
      </c>
      <c r="Q11" s="174">
        <f t="shared" si="7"/>
        <v>10.48913272</v>
      </c>
      <c r="R11" s="174">
        <f>SUM(R39:R46)</f>
        <v>0.1</v>
      </c>
      <c r="S11" s="174">
        <f t="shared" si="8"/>
        <v>0.04184100418</v>
      </c>
      <c r="T11" s="174">
        <f>SUM(T39:T46)</f>
        <v>17</v>
      </c>
      <c r="U11" s="174">
        <f t="shared" si="9"/>
        <v>7.375911142</v>
      </c>
      <c r="V11" s="174">
        <f>SUM(V39:V46)</f>
        <v>0</v>
      </c>
      <c r="W11" s="174">
        <f t="shared" si="10"/>
        <v>0</v>
      </c>
      <c r="X11" s="174">
        <f>SUM(X39:X46)</f>
        <v>2.85</v>
      </c>
      <c r="Y11" s="174">
        <f t="shared" si="11"/>
        <v>0.1997406875</v>
      </c>
      <c r="Z11" s="174">
        <f t="shared" si="12"/>
        <v>1861.34</v>
      </c>
      <c r="AA11" s="174">
        <f t="shared" si="13"/>
        <v>3.724716675</v>
      </c>
    </row>
    <row r="12" ht="24.75" customHeight="1">
      <c r="A12" s="22" t="s">
        <v>263</v>
      </c>
      <c r="B12" s="22">
        <v>0.0</v>
      </c>
      <c r="C12" s="174">
        <v>0.0</v>
      </c>
      <c r="D12" s="174">
        <v>0.0</v>
      </c>
      <c r="E12" s="174">
        <f t="shared" si="1"/>
        <v>0</v>
      </c>
      <c r="F12" s="174">
        <v>52.0</v>
      </c>
      <c r="G12" s="174">
        <f t="shared" si="2"/>
        <v>0.5801518882</v>
      </c>
      <c r="H12" s="174">
        <f>SUM(H47:H52)</f>
        <v>255.9</v>
      </c>
      <c r="I12" s="174">
        <f t="shared" si="3"/>
        <v>2.963026432</v>
      </c>
      <c r="J12" s="174">
        <v>523.22</v>
      </c>
      <c r="K12" s="174">
        <f t="shared" si="4"/>
        <v>9.126174305</v>
      </c>
      <c r="L12" s="174">
        <v>277.11</v>
      </c>
      <c r="M12" s="174">
        <f t="shared" si="5"/>
        <v>2.207272186</v>
      </c>
      <c r="N12" s="174">
        <v>12.47</v>
      </c>
      <c r="O12" s="174">
        <f t="shared" si="6"/>
        <v>0.1297980792</v>
      </c>
      <c r="P12" s="174">
        <f>SUM(P47:P52)</f>
        <v>18.02</v>
      </c>
      <c r="Q12" s="174">
        <f t="shared" si="7"/>
        <v>1.081626161</v>
      </c>
      <c r="R12" s="174">
        <f>SUM(R47:R52)</f>
        <v>0</v>
      </c>
      <c r="S12" s="174">
        <f t="shared" si="8"/>
        <v>0</v>
      </c>
      <c r="T12" s="174">
        <f>SUM(T47:T52)</f>
        <v>0</v>
      </c>
      <c r="U12" s="174">
        <f t="shared" si="9"/>
        <v>0</v>
      </c>
      <c r="V12" s="174">
        <f>SUM(V47:V52)</f>
        <v>0</v>
      </c>
      <c r="W12" s="174">
        <f t="shared" si="10"/>
        <v>0</v>
      </c>
      <c r="X12" s="174">
        <f>SUM(X47:X52)</f>
        <v>1331.11</v>
      </c>
      <c r="Y12" s="174">
        <f t="shared" si="11"/>
        <v>93.29011459</v>
      </c>
      <c r="Z12" s="174">
        <f t="shared" si="12"/>
        <v>2469.83</v>
      </c>
      <c r="AA12" s="174">
        <f t="shared" si="13"/>
        <v>4.942362484</v>
      </c>
    </row>
    <row r="13" ht="24.75" customHeight="1">
      <c r="A13" s="22" t="s">
        <v>264</v>
      </c>
      <c r="B13" s="22">
        <v>0.0</v>
      </c>
      <c r="C13" s="174">
        <v>0.0</v>
      </c>
      <c r="D13" s="174">
        <v>0.01</v>
      </c>
      <c r="E13" s="174">
        <f t="shared" si="1"/>
        <v>0.002415108921</v>
      </c>
      <c r="F13" s="174">
        <v>3948.6</v>
      </c>
      <c r="G13" s="174">
        <f t="shared" si="2"/>
        <v>44.0536105</v>
      </c>
      <c r="H13" s="174">
        <f>SUM(H53:H54)</f>
        <v>31.62</v>
      </c>
      <c r="I13" s="174">
        <f t="shared" si="3"/>
        <v>0.3661230785</v>
      </c>
      <c r="J13" s="174">
        <v>45.82</v>
      </c>
      <c r="K13" s="174">
        <f t="shared" si="4"/>
        <v>0.7992074207</v>
      </c>
      <c r="L13" s="174">
        <v>74.0</v>
      </c>
      <c r="M13" s="174">
        <f t="shared" si="5"/>
        <v>0.5894343103</v>
      </c>
      <c r="N13" s="174">
        <v>3.24</v>
      </c>
      <c r="O13" s="174">
        <f t="shared" si="6"/>
        <v>0.03372460116</v>
      </c>
      <c r="P13" s="174">
        <f>SUM(P53:P54)</f>
        <v>30.42</v>
      </c>
      <c r="Q13" s="174">
        <f t="shared" si="7"/>
        <v>1.825919412</v>
      </c>
      <c r="R13" s="174">
        <f>SUM(R53:R54)</f>
        <v>0</v>
      </c>
      <c r="S13" s="174">
        <f t="shared" si="8"/>
        <v>0</v>
      </c>
      <c r="T13" s="174">
        <f>SUM(T53:T54)</f>
        <v>9.82</v>
      </c>
      <c r="U13" s="174">
        <f t="shared" si="9"/>
        <v>4.260673377</v>
      </c>
      <c r="V13" s="174">
        <f>SUM(V53:V54)</f>
        <v>0</v>
      </c>
      <c r="W13" s="174">
        <f t="shared" si="10"/>
        <v>0</v>
      </c>
      <c r="X13" s="174">
        <f>SUM(X53:X54)</f>
        <v>0.01</v>
      </c>
      <c r="Y13" s="174">
        <f t="shared" si="11"/>
        <v>0.0007008445176</v>
      </c>
      <c r="Z13" s="174">
        <f t="shared" si="12"/>
        <v>4143.54</v>
      </c>
      <c r="AA13" s="174">
        <f t="shared" si="13"/>
        <v>8.291613854</v>
      </c>
    </row>
    <row r="14" ht="24.75" customHeight="1">
      <c r="A14" s="22" t="s">
        <v>265</v>
      </c>
      <c r="B14" s="22">
        <v>0.0</v>
      </c>
      <c r="C14" s="174">
        <v>0.0</v>
      </c>
      <c r="D14" s="174">
        <v>22.42</v>
      </c>
      <c r="E14" s="174">
        <f t="shared" si="1"/>
        <v>5.414674202</v>
      </c>
      <c r="F14" s="174">
        <v>3263.93</v>
      </c>
      <c r="G14" s="174">
        <f t="shared" si="2"/>
        <v>36.41490678</v>
      </c>
      <c r="H14" s="174">
        <f>SUM(H55:H57)</f>
        <v>6493.49</v>
      </c>
      <c r="I14" s="174">
        <f t="shared" si="3"/>
        <v>75.18711413</v>
      </c>
      <c r="J14" s="174">
        <v>2268.09</v>
      </c>
      <c r="K14" s="174">
        <f t="shared" si="4"/>
        <v>39.56076732</v>
      </c>
      <c r="L14" s="174">
        <v>1493.09</v>
      </c>
      <c r="M14" s="174">
        <f t="shared" si="5"/>
        <v>11.89295236</v>
      </c>
      <c r="N14" s="174">
        <v>794.74</v>
      </c>
      <c r="O14" s="174">
        <f t="shared" si="6"/>
        <v>8.272311582</v>
      </c>
      <c r="P14" s="174">
        <f>SUM(P55:P57)</f>
        <v>217.18</v>
      </c>
      <c r="Q14" s="174">
        <f t="shared" si="7"/>
        <v>13.03593616</v>
      </c>
      <c r="R14" s="174">
        <f>SUM(R55:R57)</f>
        <v>6.4</v>
      </c>
      <c r="S14" s="174">
        <f t="shared" si="8"/>
        <v>2.677824268</v>
      </c>
      <c r="T14" s="174">
        <f>SUM(T55:T57)</f>
        <v>15</v>
      </c>
      <c r="U14" s="174">
        <f t="shared" si="9"/>
        <v>6.50815689</v>
      </c>
      <c r="V14" s="174">
        <f>SUM(V55:V57)</f>
        <v>0</v>
      </c>
      <c r="W14" s="174">
        <f t="shared" si="10"/>
        <v>0</v>
      </c>
      <c r="X14" s="174">
        <f>SUM(X55:X57)</f>
        <v>0.25</v>
      </c>
      <c r="Y14" s="174">
        <f t="shared" si="11"/>
        <v>0.01752111294</v>
      </c>
      <c r="Z14" s="174">
        <f t="shared" si="12"/>
        <v>14574.59</v>
      </c>
      <c r="AA14" s="174">
        <f t="shared" si="13"/>
        <v>29.16512749</v>
      </c>
    </row>
    <row r="15" ht="24.75" customHeight="1">
      <c r="A15" s="22" t="s">
        <v>73</v>
      </c>
      <c r="B15" s="22">
        <v>0.0</v>
      </c>
      <c r="C15" s="174">
        <v>0.0</v>
      </c>
      <c r="D15" s="174">
        <v>74.51</v>
      </c>
      <c r="E15" s="174">
        <f t="shared" si="1"/>
        <v>17.99497657</v>
      </c>
      <c r="F15" s="174">
        <v>65.56</v>
      </c>
      <c r="G15" s="174">
        <f t="shared" si="2"/>
        <v>0.7314376498</v>
      </c>
      <c r="H15" s="174">
        <f>SUM(H58:H60)</f>
        <v>145.13</v>
      </c>
      <c r="I15" s="174">
        <f t="shared" si="3"/>
        <v>1.680437773</v>
      </c>
      <c r="J15" s="174">
        <v>27.4</v>
      </c>
      <c r="K15" s="174">
        <f t="shared" si="4"/>
        <v>0.4779197583</v>
      </c>
      <c r="L15" s="174">
        <v>221.13</v>
      </c>
      <c r="M15" s="174">
        <f t="shared" si="5"/>
        <v>1.761373095</v>
      </c>
      <c r="N15" s="174">
        <v>8.86</v>
      </c>
      <c r="O15" s="174">
        <f t="shared" si="6"/>
        <v>0.09222221181</v>
      </c>
      <c r="P15" s="174">
        <f>SUM(P58:P60)</f>
        <v>6.65</v>
      </c>
      <c r="Q15" s="174">
        <f t="shared" si="7"/>
        <v>0.399157268</v>
      </c>
      <c r="R15" s="174">
        <f>SUM(R58:R60)</f>
        <v>0</v>
      </c>
      <c r="S15" s="174">
        <f t="shared" si="8"/>
        <v>0</v>
      </c>
      <c r="T15" s="174">
        <f>SUM(T58:T60)</f>
        <v>14.5</v>
      </c>
      <c r="U15" s="174">
        <f t="shared" si="9"/>
        <v>6.291218327</v>
      </c>
      <c r="V15" s="174">
        <f>SUM(V58:V60)</f>
        <v>0</v>
      </c>
      <c r="W15" s="174">
        <f t="shared" si="10"/>
        <v>0</v>
      </c>
      <c r="X15" s="174">
        <f>SUM(X58:X60)</f>
        <v>1.06</v>
      </c>
      <c r="Y15" s="174">
        <f t="shared" si="11"/>
        <v>0.07428951887</v>
      </c>
      <c r="Z15" s="174">
        <f t="shared" si="12"/>
        <v>564.8</v>
      </c>
      <c r="AA15" s="174">
        <f t="shared" si="13"/>
        <v>1.130218003</v>
      </c>
    </row>
    <row r="16" ht="24.75" customHeight="1">
      <c r="A16" s="22" t="s">
        <v>266</v>
      </c>
      <c r="B16" s="22">
        <v>0.0</v>
      </c>
      <c r="C16" s="174">
        <v>0.0</v>
      </c>
      <c r="D16" s="174">
        <v>33.05</v>
      </c>
      <c r="E16" s="174">
        <f t="shared" si="1"/>
        <v>7.981934985</v>
      </c>
      <c r="F16" s="174">
        <v>796.93</v>
      </c>
      <c r="G16" s="174">
        <f t="shared" si="2"/>
        <v>8.89116239</v>
      </c>
      <c r="H16" s="174">
        <f>SUM(H61:H64)</f>
        <v>1179.15</v>
      </c>
      <c r="I16" s="174">
        <f t="shared" si="3"/>
        <v>13.65319507</v>
      </c>
      <c r="J16" s="174">
        <v>2644.43</v>
      </c>
      <c r="K16" s="174">
        <f t="shared" si="4"/>
        <v>46.12501265</v>
      </c>
      <c r="L16" s="174">
        <v>4024.94</v>
      </c>
      <c r="M16" s="174">
        <f t="shared" si="5"/>
        <v>32.05996937</v>
      </c>
      <c r="N16" s="174">
        <v>6555.14</v>
      </c>
      <c r="O16" s="174">
        <f t="shared" si="6"/>
        <v>68.23132162</v>
      </c>
      <c r="P16" s="174">
        <f>SUM(P61:P64)</f>
        <v>645.12</v>
      </c>
      <c r="Q16" s="174">
        <f t="shared" si="7"/>
        <v>38.72245665</v>
      </c>
      <c r="R16" s="174">
        <f>SUM(R61:R64)</f>
        <v>2.7</v>
      </c>
      <c r="S16" s="174">
        <f t="shared" si="8"/>
        <v>1.129707113</v>
      </c>
      <c r="T16" s="174">
        <f>SUM(T61:T64)</f>
        <v>39.15</v>
      </c>
      <c r="U16" s="174">
        <f t="shared" si="9"/>
        <v>16.98628948</v>
      </c>
      <c r="V16" s="174">
        <f>SUM(V61:V64)</f>
        <v>0</v>
      </c>
      <c r="W16" s="174">
        <f t="shared" si="10"/>
        <v>0</v>
      </c>
      <c r="X16" s="174">
        <f>SUM(X61:X64)</f>
        <v>0</v>
      </c>
      <c r="Y16" s="174">
        <f t="shared" si="11"/>
        <v>0</v>
      </c>
      <c r="Z16" s="174">
        <f t="shared" si="12"/>
        <v>15920.61</v>
      </c>
      <c r="AA16" s="174">
        <f t="shared" si="13"/>
        <v>31.8586403</v>
      </c>
    </row>
    <row r="17" ht="24.75" customHeight="1">
      <c r="A17" s="22" t="s">
        <v>267</v>
      </c>
      <c r="B17" s="22">
        <v>0.0</v>
      </c>
      <c r="C17" s="174">
        <v>0.0</v>
      </c>
      <c r="D17" s="174">
        <v>0.0</v>
      </c>
      <c r="E17" s="174">
        <f t="shared" si="1"/>
        <v>0</v>
      </c>
      <c r="F17" s="174">
        <v>171.57</v>
      </c>
      <c r="G17" s="174">
        <f t="shared" si="2"/>
        <v>1.914166528</v>
      </c>
      <c r="H17" s="174">
        <f>SUM(H65:H67)</f>
        <v>5.5</v>
      </c>
      <c r="I17" s="174">
        <f t="shared" si="3"/>
        <v>0.06368364743</v>
      </c>
      <c r="J17" s="174">
        <v>118.11</v>
      </c>
      <c r="K17" s="174">
        <f t="shared" si="4"/>
        <v>2.060113236</v>
      </c>
      <c r="L17" s="174">
        <v>3632.2</v>
      </c>
      <c r="M17" s="174">
        <f t="shared" si="5"/>
        <v>28.93166624</v>
      </c>
      <c r="N17" s="174">
        <v>481.1</v>
      </c>
      <c r="O17" s="174">
        <f t="shared" si="6"/>
        <v>5.007686919</v>
      </c>
      <c r="P17" s="174">
        <f>SUM(P65:P67)</f>
        <v>45.33</v>
      </c>
      <c r="Q17" s="174">
        <f t="shared" si="7"/>
        <v>2.720872024</v>
      </c>
      <c r="R17" s="174">
        <f>SUM(R65:R67)</f>
        <v>0</v>
      </c>
      <c r="S17" s="174">
        <f t="shared" si="8"/>
        <v>0</v>
      </c>
      <c r="T17" s="174">
        <f>SUM(T65:T67)</f>
        <v>0</v>
      </c>
      <c r="U17" s="174">
        <f t="shared" si="9"/>
        <v>0</v>
      </c>
      <c r="V17" s="174">
        <f>SUM(V65:V67)</f>
        <v>0</v>
      </c>
      <c r="W17" s="174">
        <f t="shared" si="10"/>
        <v>0</v>
      </c>
      <c r="X17" s="174">
        <f>SUM(X65:X67)</f>
        <v>0</v>
      </c>
      <c r="Y17" s="174">
        <f t="shared" si="11"/>
        <v>0</v>
      </c>
      <c r="Z17" s="174">
        <f t="shared" si="12"/>
        <v>4453.81</v>
      </c>
      <c r="AA17" s="174">
        <f t="shared" si="13"/>
        <v>8.912493351</v>
      </c>
    </row>
    <row r="18" ht="24.75" customHeight="1">
      <c r="A18" s="44" t="s">
        <v>268</v>
      </c>
      <c r="B18" s="44">
        <v>0.0</v>
      </c>
      <c r="C18" s="175">
        <v>0.0</v>
      </c>
      <c r="D18" s="175">
        <v>262.71</v>
      </c>
      <c r="E18" s="175">
        <f t="shared" si="1"/>
        <v>63.44732647</v>
      </c>
      <c r="F18" s="175">
        <v>588.13</v>
      </c>
      <c r="G18" s="175">
        <f t="shared" si="2"/>
        <v>6.561629424</v>
      </c>
      <c r="H18" s="175">
        <f>SUM(H68)</f>
        <v>0</v>
      </c>
      <c r="I18" s="175">
        <f t="shared" si="3"/>
        <v>0</v>
      </c>
      <c r="J18" s="175">
        <v>0.0</v>
      </c>
      <c r="K18" s="175">
        <f t="shared" si="4"/>
        <v>0</v>
      </c>
      <c r="L18" s="175">
        <v>127.6</v>
      </c>
      <c r="M18" s="175">
        <f t="shared" si="5"/>
        <v>1.016375919</v>
      </c>
      <c r="N18" s="175">
        <v>1263.14</v>
      </c>
      <c r="O18" s="175">
        <f t="shared" si="6"/>
        <v>13.14780639</v>
      </c>
      <c r="P18" s="175">
        <f>SUM(P68)</f>
        <v>141.88</v>
      </c>
      <c r="Q18" s="175">
        <f t="shared" si="7"/>
        <v>8.516155365</v>
      </c>
      <c r="R18" s="175">
        <f>SUM(R68)</f>
        <v>175.35</v>
      </c>
      <c r="S18" s="175">
        <f t="shared" si="8"/>
        <v>73.36820084</v>
      </c>
      <c r="T18" s="175">
        <f>SUM(T68)</f>
        <v>70.91</v>
      </c>
      <c r="U18" s="175">
        <f t="shared" si="9"/>
        <v>30.766227</v>
      </c>
      <c r="V18" s="175">
        <f>SUM(V68)</f>
        <v>501.83</v>
      </c>
      <c r="W18" s="175">
        <f t="shared" si="10"/>
        <v>100</v>
      </c>
      <c r="X18" s="175">
        <f>SUM(X68)</f>
        <v>91.32</v>
      </c>
      <c r="Y18" s="175">
        <f t="shared" si="11"/>
        <v>6.400112135</v>
      </c>
      <c r="Z18" s="175">
        <f t="shared" si="12"/>
        <v>3222.87</v>
      </c>
      <c r="AA18" s="175">
        <f t="shared" si="13"/>
        <v>6.449266459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8">
        <f>SUM(D10:D18)</f>
        <v>414.06</v>
      </c>
      <c r="E19" s="178">
        <f t="shared" si="1"/>
        <v>100</v>
      </c>
      <c r="F19" s="178">
        <f>SUM(F10:F18)</f>
        <v>8963.17</v>
      </c>
      <c r="G19" s="178">
        <f t="shared" si="2"/>
        <v>100</v>
      </c>
      <c r="H19" s="178">
        <f>SUM(H10:H18)</f>
        <v>8636.44</v>
      </c>
      <c r="I19" s="178">
        <f t="shared" si="3"/>
        <v>100</v>
      </c>
      <c r="J19" s="178">
        <f>SUM(J10:J18)</f>
        <v>5733.18</v>
      </c>
      <c r="K19" s="178">
        <f t="shared" si="4"/>
        <v>100</v>
      </c>
      <c r="L19" s="178">
        <f>SUM(L10:L18)</f>
        <v>12554.41</v>
      </c>
      <c r="M19" s="178">
        <f t="shared" si="5"/>
        <v>100</v>
      </c>
      <c r="N19" s="155">
        <f>SUM(N10:N18)</f>
        <v>9607.23</v>
      </c>
      <c r="O19" s="178">
        <f t="shared" si="6"/>
        <v>100</v>
      </c>
      <c r="P19" s="155">
        <f>SUM(P10:P18)</f>
        <v>1666.01</v>
      </c>
      <c r="Q19" s="178">
        <f t="shared" si="7"/>
        <v>100</v>
      </c>
      <c r="R19" s="155">
        <f>SUM(R10:R18)</f>
        <v>239</v>
      </c>
      <c r="S19" s="178">
        <f t="shared" si="8"/>
        <v>100</v>
      </c>
      <c r="T19" s="178">
        <f>SUM(T10:T18)</f>
        <v>230.48</v>
      </c>
      <c r="U19" s="178">
        <f t="shared" si="9"/>
        <v>100</v>
      </c>
      <c r="V19" s="178">
        <f>SUM(V10:V18)</f>
        <v>501.83</v>
      </c>
      <c r="W19" s="178">
        <f t="shared" si="10"/>
        <v>100</v>
      </c>
      <c r="X19" s="178">
        <f>SUM(X10:X18)</f>
        <v>1426.85</v>
      </c>
      <c r="Y19" s="178">
        <f t="shared" si="11"/>
        <v>100</v>
      </c>
      <c r="Z19" s="155">
        <f>SUM(Z10:Z18)</f>
        <v>49972.66</v>
      </c>
      <c r="AA19" s="180">
        <f t="shared" si="13"/>
        <v>100</v>
      </c>
    </row>
    <row r="20" ht="12.75" customHeight="1"/>
    <row r="21" ht="12.75" customHeight="1"/>
    <row r="22" ht="12.75" customHeight="1">
      <c r="A22" s="1" t="s">
        <v>0</v>
      </c>
    </row>
    <row r="23" ht="12.75" customHeight="1">
      <c r="A23" s="1" t="s">
        <v>2</v>
      </c>
    </row>
    <row r="24" ht="12.75" customHeight="1">
      <c r="A24" s="1" t="s">
        <v>190</v>
      </c>
    </row>
    <row r="25" ht="12.75" customHeight="1"/>
    <row r="26" ht="12.75" customHeight="1"/>
    <row r="27" ht="12.75" customHeight="1">
      <c r="A27" s="181" t="s">
        <v>216</v>
      </c>
      <c r="B27" s="166" t="s">
        <v>260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66" t="s">
        <v>15</v>
      </c>
      <c r="AA27" s="159"/>
    </row>
    <row r="28" ht="12.75" customHeight="1">
      <c r="A28" s="182"/>
      <c r="B28" s="168" t="s">
        <v>154</v>
      </c>
      <c r="C28" s="71"/>
      <c r="D28" s="168" t="s">
        <v>155</v>
      </c>
      <c r="E28" s="71"/>
      <c r="F28" s="168" t="s">
        <v>156</v>
      </c>
      <c r="G28" s="71"/>
      <c r="H28" s="168" t="s">
        <v>157</v>
      </c>
      <c r="I28" s="71"/>
      <c r="J28" s="168" t="s">
        <v>158</v>
      </c>
      <c r="K28" s="71"/>
      <c r="L28" s="168" t="s">
        <v>159</v>
      </c>
      <c r="M28" s="71"/>
      <c r="N28" s="169" t="s">
        <v>161</v>
      </c>
      <c r="O28" s="71"/>
      <c r="P28" s="168" t="s">
        <v>162</v>
      </c>
      <c r="Q28" s="71"/>
      <c r="R28" s="168" t="s">
        <v>163</v>
      </c>
      <c r="S28" s="71"/>
      <c r="T28" s="168" t="s">
        <v>164</v>
      </c>
      <c r="U28" s="71"/>
      <c r="V28" s="168" t="s">
        <v>165</v>
      </c>
      <c r="W28" s="71"/>
      <c r="X28" s="168" t="s">
        <v>166</v>
      </c>
      <c r="Y28" s="71"/>
      <c r="Z28" s="96" t="s">
        <v>261</v>
      </c>
      <c r="AA28" s="170" t="s">
        <v>9</v>
      </c>
    </row>
    <row r="29" ht="12.75" customHeight="1">
      <c r="A29" s="120"/>
      <c r="B29" s="171" t="s">
        <v>261</v>
      </c>
      <c r="C29" s="171" t="s">
        <v>9</v>
      </c>
      <c r="D29" s="171" t="s">
        <v>261</v>
      </c>
      <c r="E29" s="171" t="s">
        <v>9</v>
      </c>
      <c r="F29" s="171" t="s">
        <v>261</v>
      </c>
      <c r="G29" s="171" t="s">
        <v>9</v>
      </c>
      <c r="H29" s="171" t="s">
        <v>261</v>
      </c>
      <c r="I29" s="171" t="s">
        <v>9</v>
      </c>
      <c r="J29" s="171" t="s">
        <v>261</v>
      </c>
      <c r="K29" s="171" t="s">
        <v>9</v>
      </c>
      <c r="L29" s="171" t="s">
        <v>261</v>
      </c>
      <c r="M29" s="171" t="s">
        <v>9</v>
      </c>
      <c r="N29" s="172" t="s">
        <v>261</v>
      </c>
      <c r="O29" s="171" t="s">
        <v>9</v>
      </c>
      <c r="P29" s="171" t="s">
        <v>261</v>
      </c>
      <c r="Q29" s="171" t="s">
        <v>9</v>
      </c>
      <c r="R29" s="171" t="s">
        <v>261</v>
      </c>
      <c r="S29" s="171" t="s">
        <v>9</v>
      </c>
      <c r="T29" s="171" t="s">
        <v>261</v>
      </c>
      <c r="U29" s="171" t="s">
        <v>9</v>
      </c>
      <c r="V29" s="171" t="s">
        <v>261</v>
      </c>
      <c r="W29" s="171" t="s">
        <v>9</v>
      </c>
      <c r="X29" s="171" t="s">
        <v>261</v>
      </c>
      <c r="Y29" s="171" t="s">
        <v>9</v>
      </c>
      <c r="Z29" s="14"/>
      <c r="AA29" s="15"/>
    </row>
    <row r="30" ht="12.75" customHeight="1">
      <c r="A30" s="16" t="s">
        <v>217</v>
      </c>
      <c r="B30" s="139"/>
      <c r="C30" s="150"/>
      <c r="D30" s="150"/>
      <c r="E30" s="150">
        <f t="shared" ref="E30:E68" si="14">((D30/D$69*100))</f>
        <v>0</v>
      </c>
      <c r="F30" s="150">
        <v>29.0</v>
      </c>
      <c r="G30" s="150">
        <f t="shared" ref="G30:G68" si="15">((F30/F$69*100))</f>
        <v>0.3235462454</v>
      </c>
      <c r="H30" s="150"/>
      <c r="I30" s="150">
        <f t="shared" ref="I30:I68" si="16">((H30/H$69*100))</f>
        <v>0</v>
      </c>
      <c r="J30" s="150"/>
      <c r="K30" s="150">
        <f t="shared" ref="K30:K68" si="17">((J30/J$69*100))</f>
        <v>0</v>
      </c>
      <c r="L30" s="150"/>
      <c r="M30" s="150">
        <f t="shared" ref="M30:M68" si="18">((L30/L$69*100))</f>
        <v>0</v>
      </c>
      <c r="N30" s="150">
        <v>3.9899999999999993</v>
      </c>
      <c r="O30" s="150">
        <f t="shared" ref="O30:O68" si="19">((N30/N$69*100))</f>
        <v>0.0415312218</v>
      </c>
      <c r="P30" s="150">
        <v>7.8</v>
      </c>
      <c r="Q30" s="150">
        <f t="shared" ref="Q30:Q68" si="20">((P30/P$69*100))</f>
        <v>0.4681844647</v>
      </c>
      <c r="R30" s="150">
        <v>11.2</v>
      </c>
      <c r="S30" s="150">
        <f t="shared" ref="S30:S68" si="21">((R30/R$69*100))</f>
        <v>4.686192469</v>
      </c>
      <c r="T30" s="150">
        <v>16.0</v>
      </c>
      <c r="U30" s="150">
        <f t="shared" ref="U30:U68" si="22">((T30/T$69*100))</f>
        <v>6.942034016</v>
      </c>
      <c r="V30" s="150"/>
      <c r="W30" s="150">
        <f t="shared" ref="W30:W68" si="23">((V30/V$69*100))</f>
        <v>0</v>
      </c>
      <c r="X30" s="150"/>
      <c r="Y30" s="150">
        <f t="shared" ref="Y30:Y68" si="24">((X30/X$69*100))</f>
        <v>0</v>
      </c>
      <c r="Z30" s="150">
        <f t="shared" ref="Z30:Z68" si="25">B30+D30+F30+H30+J30+L30+N30+P30+R30+T30+V30+X30</f>
        <v>67.99</v>
      </c>
      <c r="AA30" s="150">
        <f t="shared" ref="AA30:AA68" si="26">((Z30/Z$69*100))</f>
        <v>0.1360543945</v>
      </c>
    </row>
    <row r="31" ht="12.75" customHeight="1">
      <c r="A31" s="22" t="s">
        <v>218</v>
      </c>
      <c r="B31" s="139"/>
      <c r="C31" s="150"/>
      <c r="D31" s="150"/>
      <c r="E31" s="150">
        <f t="shared" si="14"/>
        <v>0</v>
      </c>
      <c r="F31" s="150">
        <v>0.4</v>
      </c>
      <c r="G31" s="150">
        <f t="shared" si="15"/>
        <v>0.004462706833</v>
      </c>
      <c r="H31" s="150">
        <v>503.8</v>
      </c>
      <c r="I31" s="150">
        <f t="shared" si="16"/>
        <v>5.833422104</v>
      </c>
      <c r="J31" s="150"/>
      <c r="K31" s="150">
        <f t="shared" si="17"/>
        <v>0</v>
      </c>
      <c r="L31" s="150">
        <v>10.799999999999999</v>
      </c>
      <c r="M31" s="150">
        <f t="shared" si="18"/>
        <v>0.08602554799</v>
      </c>
      <c r="N31" s="150">
        <v>165.93000000000004</v>
      </c>
      <c r="O31" s="150">
        <f t="shared" si="19"/>
        <v>1.72713675</v>
      </c>
      <c r="P31" s="150">
        <v>47.36</v>
      </c>
      <c r="Q31" s="150">
        <f t="shared" si="20"/>
        <v>2.842720032</v>
      </c>
      <c r="R31" s="150">
        <v>2.0</v>
      </c>
      <c r="S31" s="150">
        <f t="shared" si="21"/>
        <v>0.8368200837</v>
      </c>
      <c r="T31" s="150">
        <v>46.699999999999996</v>
      </c>
      <c r="U31" s="150">
        <f t="shared" si="22"/>
        <v>20.26206178</v>
      </c>
      <c r="V31" s="150"/>
      <c r="W31" s="150">
        <f t="shared" si="23"/>
        <v>0</v>
      </c>
      <c r="X31" s="150"/>
      <c r="Y31" s="150">
        <f t="shared" si="24"/>
        <v>0</v>
      </c>
      <c r="Z31" s="150">
        <f t="shared" si="25"/>
        <v>776.99</v>
      </c>
      <c r="AA31" s="150">
        <f t="shared" si="26"/>
        <v>1.554830181</v>
      </c>
    </row>
    <row r="32" ht="12.75" customHeight="1">
      <c r="A32" s="22" t="s">
        <v>219</v>
      </c>
      <c r="B32" s="139"/>
      <c r="C32" s="150"/>
      <c r="D32" s="150"/>
      <c r="E32" s="150">
        <f t="shared" si="14"/>
        <v>0</v>
      </c>
      <c r="F32" s="150"/>
      <c r="G32" s="150">
        <f t="shared" si="15"/>
        <v>0</v>
      </c>
      <c r="H32" s="150"/>
      <c r="I32" s="150">
        <f t="shared" si="16"/>
        <v>0</v>
      </c>
      <c r="J32" s="150"/>
      <c r="K32" s="150">
        <f t="shared" si="17"/>
        <v>0</v>
      </c>
      <c r="L32" s="150">
        <v>347.1</v>
      </c>
      <c r="M32" s="150">
        <f t="shared" si="18"/>
        <v>2.764765529</v>
      </c>
      <c r="N32" s="150"/>
      <c r="O32" s="150">
        <f t="shared" si="19"/>
        <v>0</v>
      </c>
      <c r="P32" s="150">
        <v>118.9</v>
      </c>
      <c r="Q32" s="150">
        <f t="shared" si="20"/>
        <v>7.136811904</v>
      </c>
      <c r="R32" s="150">
        <v>39.5</v>
      </c>
      <c r="S32" s="150">
        <f t="shared" si="21"/>
        <v>16.52719665</v>
      </c>
      <c r="T32" s="150"/>
      <c r="U32" s="150">
        <f t="shared" si="22"/>
        <v>0</v>
      </c>
      <c r="V32" s="150"/>
      <c r="W32" s="150">
        <f t="shared" si="23"/>
        <v>0</v>
      </c>
      <c r="X32" s="150"/>
      <c r="Y32" s="150">
        <f t="shared" si="24"/>
        <v>0</v>
      </c>
      <c r="Z32" s="150">
        <f t="shared" si="25"/>
        <v>505.5</v>
      </c>
      <c r="AA32" s="150">
        <f t="shared" si="26"/>
        <v>1.011553117</v>
      </c>
    </row>
    <row r="33" ht="12.75" customHeight="1">
      <c r="A33" s="22" t="s">
        <v>220</v>
      </c>
      <c r="B33" s="139"/>
      <c r="C33" s="150"/>
      <c r="D33" s="150">
        <v>0.8</v>
      </c>
      <c r="E33" s="150">
        <f t="shared" si="14"/>
        <v>0.1932087137</v>
      </c>
      <c r="F33" s="150"/>
      <c r="G33" s="150">
        <f t="shared" si="15"/>
        <v>0</v>
      </c>
      <c r="H33" s="150"/>
      <c r="I33" s="150">
        <f t="shared" si="16"/>
        <v>0</v>
      </c>
      <c r="J33" s="150">
        <v>2.0</v>
      </c>
      <c r="K33" s="150">
        <f t="shared" si="17"/>
        <v>0.03488465389</v>
      </c>
      <c r="L33" s="150">
        <v>3.9</v>
      </c>
      <c r="M33" s="150">
        <f t="shared" si="18"/>
        <v>0.03106478122</v>
      </c>
      <c r="N33" s="150"/>
      <c r="O33" s="150">
        <f t="shared" si="19"/>
        <v>0</v>
      </c>
      <c r="P33" s="150">
        <v>23.12</v>
      </c>
      <c r="Q33" s="150">
        <f t="shared" si="20"/>
        <v>1.387746772</v>
      </c>
      <c r="R33" s="150"/>
      <c r="S33" s="150">
        <f t="shared" si="21"/>
        <v>0</v>
      </c>
      <c r="T33" s="150"/>
      <c r="U33" s="150">
        <f t="shared" si="22"/>
        <v>0</v>
      </c>
      <c r="V33" s="150"/>
      <c r="W33" s="150">
        <f t="shared" si="23"/>
        <v>0</v>
      </c>
      <c r="X33" s="150"/>
      <c r="Y33" s="150">
        <f t="shared" si="24"/>
        <v>0</v>
      </c>
      <c r="Z33" s="150">
        <f t="shared" si="25"/>
        <v>29.82</v>
      </c>
      <c r="AA33" s="150">
        <f t="shared" si="26"/>
        <v>0.05967262899</v>
      </c>
    </row>
    <row r="34" ht="12.75" customHeight="1">
      <c r="A34" s="22" t="s">
        <v>221</v>
      </c>
      <c r="B34" s="139"/>
      <c r="C34" s="150"/>
      <c r="D34" s="150"/>
      <c r="E34" s="150">
        <f t="shared" si="14"/>
        <v>0</v>
      </c>
      <c r="F34" s="150"/>
      <c r="G34" s="150">
        <f t="shared" si="15"/>
        <v>0</v>
      </c>
      <c r="H34" s="150"/>
      <c r="I34" s="150">
        <f t="shared" si="16"/>
        <v>0</v>
      </c>
      <c r="J34" s="150">
        <v>1.7999999999999998</v>
      </c>
      <c r="K34" s="150">
        <f t="shared" si="17"/>
        <v>0.0313961885</v>
      </c>
      <c r="L34" s="150">
        <v>5.359999999999999</v>
      </c>
      <c r="M34" s="150">
        <f t="shared" si="18"/>
        <v>0.04269416086</v>
      </c>
      <c r="N34" s="150">
        <v>1.27</v>
      </c>
      <c r="O34" s="150">
        <f t="shared" si="19"/>
        <v>0.01321921095</v>
      </c>
      <c r="P34" s="150">
        <v>73.39999999999999</v>
      </c>
      <c r="Q34" s="150">
        <f t="shared" si="20"/>
        <v>4.40573586</v>
      </c>
      <c r="R34" s="150">
        <v>0.25</v>
      </c>
      <c r="S34" s="150">
        <f t="shared" si="21"/>
        <v>0.1046025105</v>
      </c>
      <c r="T34" s="150">
        <v>1.0</v>
      </c>
      <c r="U34" s="150">
        <f t="shared" si="22"/>
        <v>0.433877126</v>
      </c>
      <c r="V34" s="150"/>
      <c r="W34" s="150">
        <f t="shared" si="23"/>
        <v>0</v>
      </c>
      <c r="X34" s="150"/>
      <c r="Y34" s="150">
        <f t="shared" si="24"/>
        <v>0</v>
      </c>
      <c r="Z34" s="150">
        <f t="shared" si="25"/>
        <v>83.08</v>
      </c>
      <c r="AA34" s="150">
        <f t="shared" si="26"/>
        <v>0.166250906</v>
      </c>
    </row>
    <row r="35" ht="12.75" customHeight="1">
      <c r="A35" s="22" t="s">
        <v>222</v>
      </c>
      <c r="B35" s="139"/>
      <c r="C35" s="150"/>
      <c r="D35" s="150"/>
      <c r="E35" s="150">
        <f t="shared" si="14"/>
        <v>0</v>
      </c>
      <c r="F35" s="150"/>
      <c r="G35" s="150">
        <f t="shared" si="15"/>
        <v>0</v>
      </c>
      <c r="H35" s="150"/>
      <c r="I35" s="150">
        <f t="shared" si="16"/>
        <v>0</v>
      </c>
      <c r="J35" s="150"/>
      <c r="K35" s="150">
        <f t="shared" si="17"/>
        <v>0</v>
      </c>
      <c r="L35" s="150">
        <v>262.6</v>
      </c>
      <c r="M35" s="150">
        <f t="shared" si="18"/>
        <v>2.091695269</v>
      </c>
      <c r="N35" s="150">
        <v>0.26</v>
      </c>
      <c r="O35" s="150">
        <f t="shared" si="19"/>
        <v>0.002706295155</v>
      </c>
      <c r="P35" s="150">
        <v>17.16</v>
      </c>
      <c r="Q35" s="150">
        <f t="shared" si="20"/>
        <v>1.030005822</v>
      </c>
      <c r="R35" s="150"/>
      <c r="S35" s="150">
        <f t="shared" si="21"/>
        <v>0</v>
      </c>
      <c r="T35" s="150">
        <v>0.4</v>
      </c>
      <c r="U35" s="150">
        <f t="shared" si="22"/>
        <v>0.1735508504</v>
      </c>
      <c r="V35" s="150"/>
      <c r="W35" s="150">
        <f t="shared" si="23"/>
        <v>0</v>
      </c>
      <c r="X35" s="150">
        <v>0.25</v>
      </c>
      <c r="Y35" s="150">
        <f t="shared" si="24"/>
        <v>0.01752111294</v>
      </c>
      <c r="Z35" s="150">
        <f t="shared" si="25"/>
        <v>280.67</v>
      </c>
      <c r="AA35" s="150">
        <f t="shared" si="26"/>
        <v>0.5616471086</v>
      </c>
    </row>
    <row r="36" ht="12.75" customHeight="1">
      <c r="A36" s="22" t="s">
        <v>223</v>
      </c>
      <c r="B36" s="139"/>
      <c r="C36" s="150"/>
      <c r="D36" s="150"/>
      <c r="E36" s="150">
        <f t="shared" si="14"/>
        <v>0</v>
      </c>
      <c r="F36" s="150"/>
      <c r="G36" s="150">
        <f t="shared" si="15"/>
        <v>0</v>
      </c>
      <c r="H36" s="150"/>
      <c r="I36" s="150">
        <f t="shared" si="16"/>
        <v>0</v>
      </c>
      <c r="J36" s="150">
        <v>0.0</v>
      </c>
      <c r="K36" s="150">
        <f t="shared" si="17"/>
        <v>0</v>
      </c>
      <c r="L36" s="150">
        <v>679.5499999999998</v>
      </c>
      <c r="M36" s="150">
        <f t="shared" si="18"/>
        <v>5.412838994</v>
      </c>
      <c r="N36" s="150">
        <v>0.04</v>
      </c>
      <c r="O36" s="150">
        <f t="shared" si="19"/>
        <v>0.0004163531007</v>
      </c>
      <c r="P36" s="150">
        <v>11.2</v>
      </c>
      <c r="Q36" s="150">
        <f t="shared" si="20"/>
        <v>0.6722648724</v>
      </c>
      <c r="R36" s="150"/>
      <c r="S36" s="150">
        <f t="shared" si="21"/>
        <v>0</v>
      </c>
      <c r="T36" s="150"/>
      <c r="U36" s="150">
        <f t="shared" si="22"/>
        <v>0</v>
      </c>
      <c r="V36" s="150"/>
      <c r="W36" s="150">
        <f t="shared" si="23"/>
        <v>0</v>
      </c>
      <c r="X36" s="150"/>
      <c r="Y36" s="150">
        <f t="shared" si="24"/>
        <v>0</v>
      </c>
      <c r="Z36" s="150">
        <f t="shared" si="25"/>
        <v>690.79</v>
      </c>
      <c r="AA36" s="150">
        <f t="shared" si="26"/>
        <v>1.382335861</v>
      </c>
    </row>
    <row r="37" ht="12.75" customHeight="1">
      <c r="A37" s="22" t="s">
        <v>224</v>
      </c>
      <c r="B37" s="139"/>
      <c r="C37" s="150"/>
      <c r="D37" s="150"/>
      <c r="E37" s="150">
        <f t="shared" si="14"/>
        <v>0</v>
      </c>
      <c r="F37" s="150">
        <v>5.0</v>
      </c>
      <c r="G37" s="150">
        <f t="shared" si="15"/>
        <v>0.05578383541</v>
      </c>
      <c r="H37" s="150"/>
      <c r="I37" s="150">
        <f t="shared" si="16"/>
        <v>0</v>
      </c>
      <c r="J37" s="150">
        <v>5.5</v>
      </c>
      <c r="K37" s="150">
        <f t="shared" si="17"/>
        <v>0.0959327982</v>
      </c>
      <c r="L37" s="150"/>
      <c r="M37" s="150">
        <f t="shared" si="18"/>
        <v>0</v>
      </c>
      <c r="N37" s="150">
        <v>220.63000000000002</v>
      </c>
      <c r="O37" s="150">
        <f t="shared" si="19"/>
        <v>2.296499615</v>
      </c>
      <c r="P37" s="150">
        <v>9.86</v>
      </c>
      <c r="Q37" s="150">
        <f t="shared" si="20"/>
        <v>0.5918331823</v>
      </c>
      <c r="R37" s="150"/>
      <c r="S37" s="150">
        <f t="shared" si="21"/>
        <v>0</v>
      </c>
      <c r="T37" s="150"/>
      <c r="U37" s="150">
        <f t="shared" si="22"/>
        <v>0</v>
      </c>
      <c r="V37" s="150"/>
      <c r="W37" s="150">
        <f t="shared" si="23"/>
        <v>0</v>
      </c>
      <c r="X37" s="150"/>
      <c r="Y37" s="150">
        <f t="shared" si="24"/>
        <v>0</v>
      </c>
      <c r="Z37" s="150">
        <f t="shared" si="25"/>
        <v>240.99</v>
      </c>
      <c r="AA37" s="150">
        <f t="shared" si="26"/>
        <v>0.4822436909</v>
      </c>
    </row>
    <row r="38" ht="12.75" customHeight="1">
      <c r="A38" s="44" t="s">
        <v>225</v>
      </c>
      <c r="B38" s="142"/>
      <c r="C38" s="151"/>
      <c r="D38" s="151"/>
      <c r="E38" s="151">
        <f t="shared" si="14"/>
        <v>0</v>
      </c>
      <c r="F38" s="151">
        <v>5.05</v>
      </c>
      <c r="G38" s="151">
        <f t="shared" si="15"/>
        <v>0.05634167376</v>
      </c>
      <c r="H38" s="151"/>
      <c r="I38" s="151">
        <f t="shared" si="16"/>
        <v>0</v>
      </c>
      <c r="J38" s="151">
        <v>1.0</v>
      </c>
      <c r="K38" s="151">
        <f t="shared" si="17"/>
        <v>0.01744232695</v>
      </c>
      <c r="L38" s="151">
        <v>0.03</v>
      </c>
      <c r="M38" s="151">
        <f t="shared" si="18"/>
        <v>0.0002389598555</v>
      </c>
      <c r="N38" s="151"/>
      <c r="O38" s="151">
        <f t="shared" si="19"/>
        <v>0</v>
      </c>
      <c r="P38" s="151">
        <v>77.85999999999999</v>
      </c>
      <c r="Q38" s="151">
        <f t="shared" si="20"/>
        <v>4.673441336</v>
      </c>
      <c r="R38" s="151">
        <v>1.5</v>
      </c>
      <c r="S38" s="151">
        <f t="shared" si="21"/>
        <v>0.6276150628</v>
      </c>
      <c r="T38" s="151"/>
      <c r="U38" s="151">
        <f t="shared" si="22"/>
        <v>0</v>
      </c>
      <c r="V38" s="151"/>
      <c r="W38" s="151">
        <f t="shared" si="23"/>
        <v>0</v>
      </c>
      <c r="X38" s="151"/>
      <c r="Y38" s="151">
        <f t="shared" si="24"/>
        <v>0</v>
      </c>
      <c r="Z38" s="151">
        <f t="shared" si="25"/>
        <v>85.44</v>
      </c>
      <c r="AA38" s="151">
        <f t="shared" si="26"/>
        <v>0.1709734883</v>
      </c>
    </row>
    <row r="39" ht="12.75" customHeight="1">
      <c r="A39" s="16" t="s">
        <v>226</v>
      </c>
      <c r="B39" s="136"/>
      <c r="C39" s="152"/>
      <c r="D39" s="152">
        <v>20.0</v>
      </c>
      <c r="E39" s="152">
        <f t="shared" si="14"/>
        <v>4.830217843</v>
      </c>
      <c r="F39" s="152"/>
      <c r="G39" s="152">
        <f t="shared" si="15"/>
        <v>0</v>
      </c>
      <c r="H39" s="152">
        <v>0.0</v>
      </c>
      <c r="I39" s="152">
        <f t="shared" si="16"/>
        <v>0</v>
      </c>
      <c r="J39" s="152">
        <v>13.0</v>
      </c>
      <c r="K39" s="152">
        <f t="shared" si="17"/>
        <v>0.2267502503</v>
      </c>
      <c r="L39" s="152"/>
      <c r="M39" s="152">
        <f t="shared" si="18"/>
        <v>0</v>
      </c>
      <c r="N39" s="152">
        <v>21.8</v>
      </c>
      <c r="O39" s="152">
        <f t="shared" si="19"/>
        <v>0.2269124399</v>
      </c>
      <c r="P39" s="152">
        <v>17.75</v>
      </c>
      <c r="Q39" s="152">
        <f t="shared" si="20"/>
        <v>1.065419775</v>
      </c>
      <c r="R39" s="152">
        <v>0.0</v>
      </c>
      <c r="S39" s="152">
        <f t="shared" si="21"/>
        <v>0</v>
      </c>
      <c r="T39" s="152">
        <v>1.5</v>
      </c>
      <c r="U39" s="152">
        <f t="shared" si="22"/>
        <v>0.650815689</v>
      </c>
      <c r="V39" s="152">
        <v>0.0</v>
      </c>
      <c r="W39" s="152">
        <f t="shared" si="23"/>
        <v>0</v>
      </c>
      <c r="X39" s="152">
        <v>0.0</v>
      </c>
      <c r="Y39" s="152">
        <f t="shared" si="24"/>
        <v>0</v>
      </c>
      <c r="Z39" s="152">
        <f t="shared" si="25"/>
        <v>74.05</v>
      </c>
      <c r="AA39" s="152">
        <f t="shared" si="26"/>
        <v>0.1481810254</v>
      </c>
    </row>
    <row r="40" ht="12.75" customHeight="1">
      <c r="A40" s="22" t="s">
        <v>227</v>
      </c>
      <c r="B40" s="139"/>
      <c r="C40" s="150"/>
      <c r="D40" s="150"/>
      <c r="E40" s="150">
        <f t="shared" si="14"/>
        <v>0</v>
      </c>
      <c r="F40" s="150">
        <v>8.58</v>
      </c>
      <c r="G40" s="150">
        <f t="shared" si="15"/>
        <v>0.09572506156</v>
      </c>
      <c r="H40" s="150">
        <v>21.55</v>
      </c>
      <c r="I40" s="150">
        <f t="shared" si="16"/>
        <v>0.2495241095</v>
      </c>
      <c r="J40" s="150">
        <v>0.6</v>
      </c>
      <c r="K40" s="150">
        <f t="shared" si="17"/>
        <v>0.01046539617</v>
      </c>
      <c r="L40" s="150">
        <v>1268.5</v>
      </c>
      <c r="M40" s="150">
        <f t="shared" si="18"/>
        <v>10.10401923</v>
      </c>
      <c r="N40" s="150">
        <v>68.86</v>
      </c>
      <c r="O40" s="150">
        <f t="shared" si="19"/>
        <v>0.7167518629</v>
      </c>
      <c r="P40" s="150">
        <v>68.72</v>
      </c>
      <c r="Q40" s="150">
        <f t="shared" si="20"/>
        <v>4.124825181</v>
      </c>
      <c r="R40" s="150">
        <v>0.0</v>
      </c>
      <c r="S40" s="150">
        <f t="shared" si="21"/>
        <v>0</v>
      </c>
      <c r="T40" s="150">
        <v>12.0</v>
      </c>
      <c r="U40" s="150">
        <f t="shared" si="22"/>
        <v>5.206525512</v>
      </c>
      <c r="V40" s="150">
        <v>0.0</v>
      </c>
      <c r="W40" s="150">
        <f t="shared" si="23"/>
        <v>0</v>
      </c>
      <c r="X40" s="150">
        <v>2.85</v>
      </c>
      <c r="Y40" s="150">
        <f t="shared" si="24"/>
        <v>0.1997406875</v>
      </c>
      <c r="Z40" s="150">
        <f t="shared" si="25"/>
        <v>1451.66</v>
      </c>
      <c r="AA40" s="150">
        <f t="shared" si="26"/>
        <v>2.904908404</v>
      </c>
    </row>
    <row r="41" ht="12.75" customHeight="1">
      <c r="A41" s="22" t="s">
        <v>228</v>
      </c>
      <c r="B41" s="139"/>
      <c r="C41" s="150"/>
      <c r="D41" s="150"/>
      <c r="E41" s="150">
        <f t="shared" si="14"/>
        <v>0</v>
      </c>
      <c r="F41" s="150"/>
      <c r="G41" s="150">
        <f t="shared" si="15"/>
        <v>0</v>
      </c>
      <c r="H41" s="150"/>
      <c r="I41" s="150">
        <f t="shared" si="16"/>
        <v>0</v>
      </c>
      <c r="J41" s="150"/>
      <c r="K41" s="150">
        <f t="shared" si="17"/>
        <v>0</v>
      </c>
      <c r="L41" s="150">
        <v>108.0</v>
      </c>
      <c r="M41" s="150">
        <f t="shared" si="18"/>
        <v>0.8602554799</v>
      </c>
      <c r="N41" s="150">
        <v>2.15</v>
      </c>
      <c r="O41" s="150">
        <f t="shared" si="19"/>
        <v>0.02237897916</v>
      </c>
      <c r="P41" s="150"/>
      <c r="Q41" s="150">
        <f t="shared" si="20"/>
        <v>0</v>
      </c>
      <c r="R41" s="150"/>
      <c r="S41" s="150">
        <f t="shared" si="21"/>
        <v>0</v>
      </c>
      <c r="T41" s="150"/>
      <c r="U41" s="150">
        <f t="shared" si="22"/>
        <v>0</v>
      </c>
      <c r="V41" s="150"/>
      <c r="W41" s="150">
        <f t="shared" si="23"/>
        <v>0</v>
      </c>
      <c r="X41" s="150"/>
      <c r="Y41" s="150">
        <f t="shared" si="24"/>
        <v>0</v>
      </c>
      <c r="Z41" s="150">
        <f t="shared" si="25"/>
        <v>110.15</v>
      </c>
      <c r="AA41" s="150">
        <f t="shared" si="26"/>
        <v>0.2204205259</v>
      </c>
    </row>
    <row r="42" ht="12.75" customHeight="1">
      <c r="A42" s="22" t="s">
        <v>229</v>
      </c>
      <c r="B42" s="139"/>
      <c r="C42" s="150"/>
      <c r="D42" s="150"/>
      <c r="E42" s="150">
        <f t="shared" si="14"/>
        <v>0</v>
      </c>
      <c r="F42" s="150"/>
      <c r="G42" s="150">
        <f t="shared" si="15"/>
        <v>0</v>
      </c>
      <c r="H42" s="150">
        <v>0.30000000000000004</v>
      </c>
      <c r="I42" s="150">
        <f t="shared" si="16"/>
        <v>0.003473653496</v>
      </c>
      <c r="J42" s="150">
        <v>82.21</v>
      </c>
      <c r="K42" s="150">
        <f t="shared" si="17"/>
        <v>1.433933698</v>
      </c>
      <c r="L42" s="150">
        <v>2.0</v>
      </c>
      <c r="M42" s="150">
        <f t="shared" si="18"/>
        <v>0.01593065704</v>
      </c>
      <c r="N42" s="150">
        <v>0.01</v>
      </c>
      <c r="O42" s="150">
        <f t="shared" si="19"/>
        <v>0.0001040882752</v>
      </c>
      <c r="P42" s="150">
        <v>3.3000000000000003</v>
      </c>
      <c r="Q42" s="150">
        <f t="shared" si="20"/>
        <v>0.1980780427</v>
      </c>
      <c r="R42" s="150"/>
      <c r="S42" s="150">
        <f t="shared" si="21"/>
        <v>0</v>
      </c>
      <c r="T42" s="150"/>
      <c r="U42" s="150">
        <f t="shared" si="22"/>
        <v>0</v>
      </c>
      <c r="V42" s="150"/>
      <c r="W42" s="150">
        <f t="shared" si="23"/>
        <v>0</v>
      </c>
      <c r="X42" s="150"/>
      <c r="Y42" s="150">
        <f t="shared" si="24"/>
        <v>0</v>
      </c>
      <c r="Z42" s="150">
        <f t="shared" si="25"/>
        <v>87.82</v>
      </c>
      <c r="AA42" s="150">
        <f t="shared" si="26"/>
        <v>0.1757360925</v>
      </c>
    </row>
    <row r="43" ht="12.75" customHeight="1">
      <c r="A43" s="22" t="s">
        <v>230</v>
      </c>
      <c r="B43" s="139"/>
      <c r="C43" s="150"/>
      <c r="D43" s="150"/>
      <c r="E43" s="150">
        <f t="shared" si="14"/>
        <v>0</v>
      </c>
      <c r="F43" s="150"/>
      <c r="G43" s="150">
        <f t="shared" si="15"/>
        <v>0</v>
      </c>
      <c r="H43" s="150"/>
      <c r="I43" s="150">
        <f t="shared" si="16"/>
        <v>0</v>
      </c>
      <c r="J43" s="150"/>
      <c r="K43" s="150">
        <f t="shared" si="17"/>
        <v>0</v>
      </c>
      <c r="L43" s="150"/>
      <c r="M43" s="150">
        <f t="shared" si="18"/>
        <v>0</v>
      </c>
      <c r="N43" s="150">
        <v>0.75</v>
      </c>
      <c r="O43" s="150">
        <f t="shared" si="19"/>
        <v>0.007806620639</v>
      </c>
      <c r="P43" s="150">
        <v>9.15</v>
      </c>
      <c r="Q43" s="150">
        <f t="shared" si="20"/>
        <v>0.5492163913</v>
      </c>
      <c r="R43" s="150"/>
      <c r="S43" s="150">
        <f t="shared" si="21"/>
        <v>0</v>
      </c>
      <c r="T43" s="150"/>
      <c r="U43" s="150">
        <f t="shared" si="22"/>
        <v>0</v>
      </c>
      <c r="V43" s="150"/>
      <c r="W43" s="150">
        <f t="shared" si="23"/>
        <v>0</v>
      </c>
      <c r="X43" s="150"/>
      <c r="Y43" s="150">
        <f t="shared" si="24"/>
        <v>0</v>
      </c>
      <c r="Z43" s="150">
        <f t="shared" si="25"/>
        <v>9.9</v>
      </c>
      <c r="AA43" s="150">
        <f t="shared" si="26"/>
        <v>0.01981083256</v>
      </c>
    </row>
    <row r="44" ht="12.75" customHeight="1">
      <c r="A44" s="22" t="s">
        <v>231</v>
      </c>
      <c r="B44" s="139"/>
      <c r="C44" s="150"/>
      <c r="D44" s="150"/>
      <c r="E44" s="150">
        <f t="shared" si="14"/>
        <v>0</v>
      </c>
      <c r="F44" s="150"/>
      <c r="G44" s="150">
        <f t="shared" si="15"/>
        <v>0</v>
      </c>
      <c r="H44" s="150"/>
      <c r="I44" s="150">
        <f t="shared" si="16"/>
        <v>0</v>
      </c>
      <c r="J44" s="150"/>
      <c r="K44" s="150">
        <f t="shared" si="17"/>
        <v>0</v>
      </c>
      <c r="L44" s="150">
        <v>16.5</v>
      </c>
      <c r="M44" s="150">
        <f t="shared" si="18"/>
        <v>0.1314279205</v>
      </c>
      <c r="N44" s="150"/>
      <c r="O44" s="150">
        <f t="shared" si="19"/>
        <v>0</v>
      </c>
      <c r="P44" s="150"/>
      <c r="Q44" s="150">
        <f t="shared" si="20"/>
        <v>0</v>
      </c>
      <c r="R44" s="150"/>
      <c r="S44" s="150">
        <f t="shared" si="21"/>
        <v>0</v>
      </c>
      <c r="T44" s="150"/>
      <c r="U44" s="150">
        <f t="shared" si="22"/>
        <v>0</v>
      </c>
      <c r="V44" s="150"/>
      <c r="W44" s="150">
        <f t="shared" si="23"/>
        <v>0</v>
      </c>
      <c r="X44" s="150"/>
      <c r="Y44" s="150">
        <f t="shared" si="24"/>
        <v>0</v>
      </c>
      <c r="Z44" s="150">
        <f t="shared" si="25"/>
        <v>16.5</v>
      </c>
      <c r="AA44" s="150">
        <f t="shared" si="26"/>
        <v>0.03301805427</v>
      </c>
    </row>
    <row r="45" ht="12.75" customHeight="1">
      <c r="A45" s="22" t="s">
        <v>232</v>
      </c>
      <c r="B45" s="139"/>
      <c r="C45" s="150"/>
      <c r="D45" s="150">
        <v>0.56</v>
      </c>
      <c r="E45" s="150">
        <f t="shared" si="14"/>
        <v>0.1352460996</v>
      </c>
      <c r="F45" s="150">
        <v>7.419999999999999</v>
      </c>
      <c r="G45" s="150">
        <f t="shared" si="15"/>
        <v>0.08278321174</v>
      </c>
      <c r="H45" s="150">
        <v>0.0</v>
      </c>
      <c r="I45" s="150">
        <f t="shared" si="16"/>
        <v>0</v>
      </c>
      <c r="J45" s="150"/>
      <c r="K45" s="150">
        <f t="shared" si="17"/>
        <v>0</v>
      </c>
      <c r="L45" s="150"/>
      <c r="M45" s="150">
        <f t="shared" si="18"/>
        <v>0</v>
      </c>
      <c r="N45" s="150">
        <v>2.8499999999999996</v>
      </c>
      <c r="O45" s="150">
        <f t="shared" si="19"/>
        <v>0.02966515843</v>
      </c>
      <c r="P45" s="150">
        <v>71.63000000000001</v>
      </c>
      <c r="Q45" s="150">
        <f t="shared" si="20"/>
        <v>4.299494001</v>
      </c>
      <c r="R45" s="150">
        <v>0.1</v>
      </c>
      <c r="S45" s="150">
        <f t="shared" si="21"/>
        <v>0.04184100418</v>
      </c>
      <c r="T45" s="150">
        <v>1.5</v>
      </c>
      <c r="U45" s="150">
        <f t="shared" si="22"/>
        <v>0.650815689</v>
      </c>
      <c r="V45" s="150">
        <v>0.0</v>
      </c>
      <c r="W45" s="150">
        <f t="shared" si="23"/>
        <v>0</v>
      </c>
      <c r="X45" s="150">
        <v>0.0</v>
      </c>
      <c r="Y45" s="150">
        <f t="shared" si="24"/>
        <v>0</v>
      </c>
      <c r="Z45" s="150">
        <f t="shared" si="25"/>
        <v>84.06</v>
      </c>
      <c r="AA45" s="150">
        <f t="shared" si="26"/>
        <v>0.1682119783</v>
      </c>
    </row>
    <row r="46" ht="12.75" customHeight="1">
      <c r="A46" s="44" t="s">
        <v>233</v>
      </c>
      <c r="B46" s="142"/>
      <c r="C46" s="151"/>
      <c r="D46" s="151"/>
      <c r="E46" s="151">
        <f t="shared" si="14"/>
        <v>0</v>
      </c>
      <c r="F46" s="151">
        <v>21.0</v>
      </c>
      <c r="G46" s="151">
        <f t="shared" si="15"/>
        <v>0.2342921087</v>
      </c>
      <c r="H46" s="151"/>
      <c r="I46" s="151">
        <f t="shared" si="16"/>
        <v>0</v>
      </c>
      <c r="J46" s="151"/>
      <c r="K46" s="151">
        <f t="shared" si="17"/>
        <v>0</v>
      </c>
      <c r="L46" s="151"/>
      <c r="M46" s="151">
        <f t="shared" si="18"/>
        <v>0</v>
      </c>
      <c r="N46" s="151"/>
      <c r="O46" s="151">
        <f t="shared" si="19"/>
        <v>0</v>
      </c>
      <c r="P46" s="151">
        <v>4.199999999999999</v>
      </c>
      <c r="Q46" s="151">
        <f t="shared" si="20"/>
        <v>0.2520993271</v>
      </c>
      <c r="R46" s="151"/>
      <c r="S46" s="151">
        <f t="shared" si="21"/>
        <v>0</v>
      </c>
      <c r="T46" s="151">
        <v>2.0</v>
      </c>
      <c r="U46" s="151">
        <f t="shared" si="22"/>
        <v>0.867754252</v>
      </c>
      <c r="V46" s="151"/>
      <c r="W46" s="151">
        <f t="shared" si="23"/>
        <v>0</v>
      </c>
      <c r="X46" s="151"/>
      <c r="Y46" s="151">
        <f t="shared" si="24"/>
        <v>0</v>
      </c>
      <c r="Z46" s="151">
        <f t="shared" si="25"/>
        <v>27.2</v>
      </c>
      <c r="AA46" s="151">
        <f t="shared" si="26"/>
        <v>0.05442976219</v>
      </c>
    </row>
    <row r="47" ht="12.75" customHeight="1">
      <c r="A47" s="16" t="s">
        <v>234</v>
      </c>
      <c r="B47" s="136"/>
      <c r="C47" s="152"/>
      <c r="D47" s="152"/>
      <c r="E47" s="152">
        <f t="shared" si="14"/>
        <v>0</v>
      </c>
      <c r="F47" s="152">
        <v>0.5</v>
      </c>
      <c r="G47" s="152">
        <f t="shared" si="15"/>
        <v>0.005578383541</v>
      </c>
      <c r="H47" s="152">
        <v>230.0</v>
      </c>
      <c r="I47" s="152">
        <f t="shared" si="16"/>
        <v>2.663134347</v>
      </c>
      <c r="J47" s="152">
        <v>3.8</v>
      </c>
      <c r="K47" s="152">
        <f t="shared" si="17"/>
        <v>0.06628084239</v>
      </c>
      <c r="L47" s="152">
        <v>0.7</v>
      </c>
      <c r="M47" s="152">
        <f t="shared" si="18"/>
        <v>0.005575729963</v>
      </c>
      <c r="N47" s="152">
        <v>3.1399999999999997</v>
      </c>
      <c r="O47" s="152">
        <f t="shared" si="19"/>
        <v>0.03268371841</v>
      </c>
      <c r="P47" s="152">
        <v>5.209999999999999</v>
      </c>
      <c r="Q47" s="152">
        <f t="shared" si="20"/>
        <v>0.3127232129</v>
      </c>
      <c r="R47" s="152">
        <v>0.0</v>
      </c>
      <c r="S47" s="152">
        <f t="shared" si="21"/>
        <v>0</v>
      </c>
      <c r="T47" s="152">
        <v>0.0</v>
      </c>
      <c r="U47" s="152">
        <f t="shared" si="22"/>
        <v>0</v>
      </c>
      <c r="V47" s="152">
        <v>0.0</v>
      </c>
      <c r="W47" s="152">
        <f t="shared" si="23"/>
        <v>0</v>
      </c>
      <c r="X47" s="152">
        <v>1181.06</v>
      </c>
      <c r="Y47" s="152">
        <f t="shared" si="24"/>
        <v>82.7739426</v>
      </c>
      <c r="Z47" s="152">
        <f t="shared" si="25"/>
        <v>1424.41</v>
      </c>
      <c r="AA47" s="152">
        <f t="shared" si="26"/>
        <v>2.850378587</v>
      </c>
    </row>
    <row r="48" ht="12.75" customHeight="1">
      <c r="A48" s="22" t="s">
        <v>235</v>
      </c>
      <c r="B48" s="139"/>
      <c r="C48" s="150"/>
      <c r="D48" s="150"/>
      <c r="E48" s="150">
        <f t="shared" si="14"/>
        <v>0</v>
      </c>
      <c r="F48" s="150"/>
      <c r="G48" s="150">
        <f t="shared" si="15"/>
        <v>0</v>
      </c>
      <c r="H48" s="150">
        <v>15.1</v>
      </c>
      <c r="I48" s="150">
        <f t="shared" si="16"/>
        <v>0.1748405593</v>
      </c>
      <c r="J48" s="150">
        <v>15.209999999999999</v>
      </c>
      <c r="K48" s="150">
        <f t="shared" si="17"/>
        <v>0.2652977928</v>
      </c>
      <c r="L48" s="150">
        <v>163.51</v>
      </c>
      <c r="M48" s="150">
        <f t="shared" si="18"/>
        <v>1.302410866</v>
      </c>
      <c r="N48" s="150">
        <v>3.11</v>
      </c>
      <c r="O48" s="150">
        <f t="shared" si="19"/>
        <v>0.03237145358</v>
      </c>
      <c r="P48" s="150">
        <v>4.92</v>
      </c>
      <c r="Q48" s="150">
        <f t="shared" si="20"/>
        <v>0.2953163546</v>
      </c>
      <c r="R48" s="150"/>
      <c r="S48" s="150">
        <f t="shared" si="21"/>
        <v>0</v>
      </c>
      <c r="T48" s="150"/>
      <c r="U48" s="150">
        <f t="shared" si="22"/>
        <v>0</v>
      </c>
      <c r="V48" s="150"/>
      <c r="W48" s="150">
        <f t="shared" si="23"/>
        <v>0</v>
      </c>
      <c r="X48" s="150">
        <v>0.01</v>
      </c>
      <c r="Y48" s="150">
        <f t="shared" si="24"/>
        <v>0.0007008445176</v>
      </c>
      <c r="Z48" s="150">
        <f t="shared" si="25"/>
        <v>201.86</v>
      </c>
      <c r="AA48" s="150">
        <f t="shared" si="26"/>
        <v>0.4039408749</v>
      </c>
    </row>
    <row r="49" ht="12.75" customHeight="1">
      <c r="A49" s="22" t="s">
        <v>236</v>
      </c>
      <c r="B49" s="139"/>
      <c r="C49" s="150"/>
      <c r="D49" s="150"/>
      <c r="E49" s="150">
        <f t="shared" si="14"/>
        <v>0</v>
      </c>
      <c r="F49" s="150"/>
      <c r="G49" s="150">
        <f t="shared" si="15"/>
        <v>0</v>
      </c>
      <c r="H49" s="150">
        <v>0.0</v>
      </c>
      <c r="I49" s="150">
        <f t="shared" si="16"/>
        <v>0</v>
      </c>
      <c r="J49" s="150">
        <v>485.0</v>
      </c>
      <c r="K49" s="150">
        <f t="shared" si="17"/>
        <v>8.459528569</v>
      </c>
      <c r="L49" s="150"/>
      <c r="M49" s="150">
        <f t="shared" si="18"/>
        <v>0</v>
      </c>
      <c r="N49" s="150">
        <v>3.51</v>
      </c>
      <c r="O49" s="150">
        <f t="shared" si="19"/>
        <v>0.03653498459</v>
      </c>
      <c r="P49" s="150">
        <v>0.0</v>
      </c>
      <c r="Q49" s="150">
        <f t="shared" si="20"/>
        <v>0</v>
      </c>
      <c r="R49" s="150">
        <v>0.0</v>
      </c>
      <c r="S49" s="150">
        <f t="shared" si="21"/>
        <v>0</v>
      </c>
      <c r="T49" s="150">
        <v>0.0</v>
      </c>
      <c r="U49" s="150">
        <f t="shared" si="22"/>
        <v>0</v>
      </c>
      <c r="V49" s="150">
        <v>0.0</v>
      </c>
      <c r="W49" s="150">
        <f t="shared" si="23"/>
        <v>0</v>
      </c>
      <c r="X49" s="150">
        <v>150.0</v>
      </c>
      <c r="Y49" s="150">
        <f t="shared" si="24"/>
        <v>10.51266776</v>
      </c>
      <c r="Z49" s="150">
        <f t="shared" si="25"/>
        <v>638.51</v>
      </c>
      <c r="AA49" s="150">
        <f t="shared" si="26"/>
        <v>1.277718657</v>
      </c>
    </row>
    <row r="50" ht="12.75" customHeight="1">
      <c r="A50" s="22" t="s">
        <v>237</v>
      </c>
      <c r="B50" s="139"/>
      <c r="C50" s="150"/>
      <c r="D50" s="150"/>
      <c r="E50" s="150">
        <f t="shared" si="14"/>
        <v>0</v>
      </c>
      <c r="F50" s="150"/>
      <c r="G50" s="150">
        <f t="shared" si="15"/>
        <v>0</v>
      </c>
      <c r="H50" s="150">
        <v>0.0</v>
      </c>
      <c r="I50" s="150">
        <f t="shared" si="16"/>
        <v>0</v>
      </c>
      <c r="J50" s="150"/>
      <c r="K50" s="150">
        <f t="shared" si="17"/>
        <v>0</v>
      </c>
      <c r="L50" s="150">
        <v>45.9</v>
      </c>
      <c r="M50" s="150">
        <f t="shared" si="18"/>
        <v>0.365608579</v>
      </c>
      <c r="N50" s="150">
        <v>2.7099999999999995</v>
      </c>
      <c r="O50" s="150">
        <f t="shared" si="19"/>
        <v>0.02820792257</v>
      </c>
      <c r="P50" s="150">
        <v>1.21</v>
      </c>
      <c r="Q50" s="150">
        <f t="shared" si="20"/>
        <v>0.07262861567</v>
      </c>
      <c r="R50" s="150">
        <v>0.0</v>
      </c>
      <c r="S50" s="150">
        <f t="shared" si="21"/>
        <v>0</v>
      </c>
      <c r="T50" s="150">
        <v>0.0</v>
      </c>
      <c r="U50" s="150">
        <f t="shared" si="22"/>
        <v>0</v>
      </c>
      <c r="V50" s="150">
        <v>0.0</v>
      </c>
      <c r="W50" s="150">
        <f t="shared" si="23"/>
        <v>0</v>
      </c>
      <c r="X50" s="150">
        <v>0.0</v>
      </c>
      <c r="Y50" s="150">
        <f t="shared" si="24"/>
        <v>0</v>
      </c>
      <c r="Z50" s="150">
        <f t="shared" si="25"/>
        <v>49.82</v>
      </c>
      <c r="AA50" s="150">
        <f t="shared" si="26"/>
        <v>0.09969451296</v>
      </c>
    </row>
    <row r="51" ht="12.75" customHeight="1">
      <c r="A51" s="22" t="s">
        <v>238</v>
      </c>
      <c r="B51" s="139"/>
      <c r="C51" s="150"/>
      <c r="D51" s="150"/>
      <c r="E51" s="150">
        <f t="shared" si="14"/>
        <v>0</v>
      </c>
      <c r="F51" s="150"/>
      <c r="G51" s="150">
        <f t="shared" si="15"/>
        <v>0</v>
      </c>
      <c r="H51" s="150">
        <v>10.8</v>
      </c>
      <c r="I51" s="150">
        <f t="shared" si="16"/>
        <v>0.1250515259</v>
      </c>
      <c r="J51" s="150">
        <v>18.01</v>
      </c>
      <c r="K51" s="150">
        <f t="shared" si="17"/>
        <v>0.3141363083</v>
      </c>
      <c r="L51" s="150">
        <v>2.0</v>
      </c>
      <c r="M51" s="150">
        <f t="shared" si="18"/>
        <v>0.01593065704</v>
      </c>
      <c r="N51" s="150"/>
      <c r="O51" s="150">
        <f t="shared" si="19"/>
        <v>0</v>
      </c>
      <c r="P51" s="150">
        <v>2.01</v>
      </c>
      <c r="Q51" s="150">
        <f t="shared" si="20"/>
        <v>0.1206475351</v>
      </c>
      <c r="R51" s="150"/>
      <c r="S51" s="150">
        <f t="shared" si="21"/>
        <v>0</v>
      </c>
      <c r="T51" s="150"/>
      <c r="U51" s="150">
        <f t="shared" si="22"/>
        <v>0</v>
      </c>
      <c r="V51" s="150"/>
      <c r="W51" s="150">
        <f t="shared" si="23"/>
        <v>0</v>
      </c>
      <c r="X51" s="150">
        <v>0.04</v>
      </c>
      <c r="Y51" s="150">
        <f t="shared" si="24"/>
        <v>0.002803378071</v>
      </c>
      <c r="Z51" s="150">
        <f t="shared" si="25"/>
        <v>32.86</v>
      </c>
      <c r="AA51" s="150">
        <f t="shared" si="26"/>
        <v>0.06575595536</v>
      </c>
    </row>
    <row r="52" ht="12.75" customHeight="1">
      <c r="A52" s="44" t="s">
        <v>239</v>
      </c>
      <c r="B52" s="142"/>
      <c r="C52" s="151"/>
      <c r="D52" s="151"/>
      <c r="E52" s="151">
        <f t="shared" si="14"/>
        <v>0</v>
      </c>
      <c r="F52" s="151">
        <v>51.5</v>
      </c>
      <c r="G52" s="151">
        <f t="shared" si="15"/>
        <v>0.5745735047</v>
      </c>
      <c r="H52" s="151"/>
      <c r="I52" s="151">
        <f t="shared" si="16"/>
        <v>0</v>
      </c>
      <c r="J52" s="151">
        <v>1.2</v>
      </c>
      <c r="K52" s="151">
        <f t="shared" si="17"/>
        <v>0.02093079234</v>
      </c>
      <c r="L52" s="151">
        <v>65.0</v>
      </c>
      <c r="M52" s="151">
        <f t="shared" si="18"/>
        <v>0.5177463537</v>
      </c>
      <c r="N52" s="151"/>
      <c r="O52" s="151">
        <f t="shared" si="19"/>
        <v>0</v>
      </c>
      <c r="P52" s="151">
        <v>4.67</v>
      </c>
      <c r="Q52" s="151">
        <f t="shared" si="20"/>
        <v>0.2803104423</v>
      </c>
      <c r="R52" s="151"/>
      <c r="S52" s="151">
        <f t="shared" si="21"/>
        <v>0</v>
      </c>
      <c r="T52" s="151"/>
      <c r="U52" s="151">
        <f t="shared" si="22"/>
        <v>0</v>
      </c>
      <c r="V52" s="151"/>
      <c r="W52" s="151">
        <f t="shared" si="23"/>
        <v>0</v>
      </c>
      <c r="X52" s="151"/>
      <c r="Y52" s="151">
        <f t="shared" si="24"/>
        <v>0</v>
      </c>
      <c r="Z52" s="151">
        <f t="shared" si="25"/>
        <v>122.37</v>
      </c>
      <c r="AA52" s="151">
        <f t="shared" si="26"/>
        <v>0.244873897</v>
      </c>
    </row>
    <row r="53" ht="12.75" customHeight="1">
      <c r="A53" s="16" t="s">
        <v>240</v>
      </c>
      <c r="B53" s="139"/>
      <c r="C53" s="150"/>
      <c r="D53" s="150">
        <v>0.01</v>
      </c>
      <c r="E53" s="150">
        <f t="shared" si="14"/>
        <v>0.002415108921</v>
      </c>
      <c r="F53" s="150">
        <v>3947.279999999994</v>
      </c>
      <c r="G53" s="150">
        <f t="shared" si="15"/>
        <v>44.03888356</v>
      </c>
      <c r="H53" s="150">
        <v>31.62</v>
      </c>
      <c r="I53" s="150">
        <f t="shared" si="16"/>
        <v>0.3661230785</v>
      </c>
      <c r="J53" s="150">
        <v>45.82</v>
      </c>
      <c r="K53" s="150">
        <f t="shared" si="17"/>
        <v>0.7992074207</v>
      </c>
      <c r="L53" s="150">
        <v>73.0</v>
      </c>
      <c r="M53" s="150">
        <f t="shared" si="18"/>
        <v>0.5814689818</v>
      </c>
      <c r="N53" s="150">
        <v>3.2399999999999984</v>
      </c>
      <c r="O53" s="150">
        <f t="shared" si="19"/>
        <v>0.03372460116</v>
      </c>
      <c r="P53" s="150">
        <v>30.419999999999998</v>
      </c>
      <c r="Q53" s="150">
        <f t="shared" si="20"/>
        <v>1.825919412</v>
      </c>
      <c r="R53" s="150">
        <v>0.0</v>
      </c>
      <c r="S53" s="150">
        <f t="shared" si="21"/>
        <v>0</v>
      </c>
      <c r="T53" s="150">
        <v>9.82</v>
      </c>
      <c r="U53" s="150">
        <f t="shared" si="22"/>
        <v>4.260673377</v>
      </c>
      <c r="V53" s="150">
        <v>0.0</v>
      </c>
      <c r="W53" s="150">
        <f t="shared" si="23"/>
        <v>0</v>
      </c>
      <c r="X53" s="150">
        <v>0.01</v>
      </c>
      <c r="Y53" s="150">
        <f t="shared" si="24"/>
        <v>0.0007008445176</v>
      </c>
      <c r="Z53" s="150">
        <f t="shared" si="25"/>
        <v>4141.22</v>
      </c>
      <c r="AA53" s="150">
        <f t="shared" si="26"/>
        <v>8.286971316</v>
      </c>
    </row>
    <row r="54" ht="12.75" customHeight="1">
      <c r="A54" s="44" t="s">
        <v>241</v>
      </c>
      <c r="B54" s="142"/>
      <c r="C54" s="151"/>
      <c r="D54" s="151"/>
      <c r="E54" s="151">
        <f t="shared" si="14"/>
        <v>0</v>
      </c>
      <c r="F54" s="151">
        <v>1.32</v>
      </c>
      <c r="G54" s="151">
        <f t="shared" si="15"/>
        <v>0.01472693255</v>
      </c>
      <c r="H54" s="151"/>
      <c r="I54" s="151">
        <f t="shared" si="16"/>
        <v>0</v>
      </c>
      <c r="J54" s="151"/>
      <c r="K54" s="151">
        <f t="shared" si="17"/>
        <v>0</v>
      </c>
      <c r="L54" s="151">
        <v>1.0</v>
      </c>
      <c r="M54" s="151">
        <f t="shared" si="18"/>
        <v>0.007965328518</v>
      </c>
      <c r="N54" s="151"/>
      <c r="O54" s="151">
        <f t="shared" si="19"/>
        <v>0</v>
      </c>
      <c r="P54" s="151"/>
      <c r="Q54" s="151">
        <f t="shared" si="20"/>
        <v>0</v>
      </c>
      <c r="R54" s="151"/>
      <c r="S54" s="151">
        <f t="shared" si="21"/>
        <v>0</v>
      </c>
      <c r="T54" s="151"/>
      <c r="U54" s="151">
        <f t="shared" si="22"/>
        <v>0</v>
      </c>
      <c r="V54" s="151"/>
      <c r="W54" s="151">
        <f t="shared" si="23"/>
        <v>0</v>
      </c>
      <c r="X54" s="151"/>
      <c r="Y54" s="151">
        <f t="shared" si="24"/>
        <v>0</v>
      </c>
      <c r="Z54" s="151">
        <f t="shared" si="25"/>
        <v>2.32</v>
      </c>
      <c r="AA54" s="151">
        <f t="shared" si="26"/>
        <v>0.00464253854</v>
      </c>
    </row>
    <row r="55" ht="12.75" customHeight="1">
      <c r="A55" s="16" t="s">
        <v>242</v>
      </c>
      <c r="B55" s="136"/>
      <c r="C55" s="152"/>
      <c r="D55" s="152"/>
      <c r="E55" s="152">
        <f t="shared" si="14"/>
        <v>0</v>
      </c>
      <c r="F55" s="152">
        <v>2.57</v>
      </c>
      <c r="G55" s="152">
        <f t="shared" si="15"/>
        <v>0.0286728914</v>
      </c>
      <c r="H55" s="152">
        <v>31.0</v>
      </c>
      <c r="I55" s="152">
        <f t="shared" si="16"/>
        <v>0.3589441946</v>
      </c>
      <c r="J55" s="152"/>
      <c r="K55" s="152">
        <f t="shared" si="17"/>
        <v>0</v>
      </c>
      <c r="L55" s="152">
        <v>102.03</v>
      </c>
      <c r="M55" s="152">
        <f t="shared" si="18"/>
        <v>0.8127024687</v>
      </c>
      <c r="N55" s="152">
        <v>48.44999999999998</v>
      </c>
      <c r="O55" s="152">
        <f t="shared" si="19"/>
        <v>0.5043076933</v>
      </c>
      <c r="P55" s="152">
        <v>4.84</v>
      </c>
      <c r="Q55" s="152">
        <f t="shared" si="20"/>
        <v>0.2905144627</v>
      </c>
      <c r="R55" s="152"/>
      <c r="S55" s="152">
        <f t="shared" si="21"/>
        <v>0</v>
      </c>
      <c r="T55" s="152"/>
      <c r="U55" s="152">
        <f t="shared" si="22"/>
        <v>0</v>
      </c>
      <c r="V55" s="152"/>
      <c r="W55" s="152">
        <f t="shared" si="23"/>
        <v>0</v>
      </c>
      <c r="X55" s="152"/>
      <c r="Y55" s="152">
        <f t="shared" si="24"/>
        <v>0</v>
      </c>
      <c r="Z55" s="152">
        <f t="shared" si="25"/>
        <v>188.89</v>
      </c>
      <c r="AA55" s="152">
        <f t="shared" si="26"/>
        <v>0.3779866831</v>
      </c>
    </row>
    <row r="56" ht="12.75" customHeight="1">
      <c r="A56" s="22" t="s">
        <v>243</v>
      </c>
      <c r="B56" s="139"/>
      <c r="C56" s="150"/>
      <c r="D56" s="150"/>
      <c r="E56" s="150">
        <f t="shared" si="14"/>
        <v>0</v>
      </c>
      <c r="F56" s="150"/>
      <c r="G56" s="150">
        <f t="shared" si="15"/>
        <v>0</v>
      </c>
      <c r="H56" s="150">
        <v>1440.4899999999996</v>
      </c>
      <c r="I56" s="150">
        <f t="shared" si="16"/>
        <v>16.67921042</v>
      </c>
      <c r="J56" s="150">
        <v>0.9999999999999999</v>
      </c>
      <c r="K56" s="150">
        <f t="shared" si="17"/>
        <v>0.01744232695</v>
      </c>
      <c r="L56" s="150">
        <v>101.12</v>
      </c>
      <c r="M56" s="150">
        <f t="shared" si="18"/>
        <v>0.8054540197</v>
      </c>
      <c r="N56" s="150">
        <v>82.22</v>
      </c>
      <c r="O56" s="150">
        <f t="shared" si="19"/>
        <v>0.8558137986</v>
      </c>
      <c r="P56" s="150">
        <v>20.01</v>
      </c>
      <c r="Q56" s="150">
        <f t="shared" si="20"/>
        <v>1.201073223</v>
      </c>
      <c r="R56" s="150"/>
      <c r="S56" s="150">
        <f t="shared" si="21"/>
        <v>0</v>
      </c>
      <c r="T56" s="150"/>
      <c r="U56" s="150">
        <f t="shared" si="22"/>
        <v>0</v>
      </c>
      <c r="V56" s="150"/>
      <c r="W56" s="150">
        <f t="shared" si="23"/>
        <v>0</v>
      </c>
      <c r="X56" s="150"/>
      <c r="Y56" s="150">
        <f t="shared" si="24"/>
        <v>0</v>
      </c>
      <c r="Z56" s="150">
        <f t="shared" si="25"/>
        <v>1644.84</v>
      </c>
      <c r="AA56" s="150">
        <f t="shared" si="26"/>
        <v>3.291479781</v>
      </c>
    </row>
    <row r="57" ht="12.75" customHeight="1">
      <c r="A57" s="44" t="s">
        <v>244</v>
      </c>
      <c r="B57" s="142"/>
      <c r="C57" s="151"/>
      <c r="D57" s="151">
        <v>22.42</v>
      </c>
      <c r="E57" s="151">
        <f t="shared" si="14"/>
        <v>5.414674202</v>
      </c>
      <c r="F57" s="151">
        <v>3261.3600000000038</v>
      </c>
      <c r="G57" s="151">
        <f t="shared" si="15"/>
        <v>36.38623389</v>
      </c>
      <c r="H57" s="151">
        <v>5021.999999999999</v>
      </c>
      <c r="I57" s="151">
        <f t="shared" si="16"/>
        <v>58.14895952</v>
      </c>
      <c r="J57" s="151">
        <v>2267.09</v>
      </c>
      <c r="K57" s="151">
        <f t="shared" si="17"/>
        <v>39.543325</v>
      </c>
      <c r="L57" s="151">
        <v>1289.94</v>
      </c>
      <c r="M57" s="151">
        <f t="shared" si="18"/>
        <v>10.27479587</v>
      </c>
      <c r="N57" s="151">
        <v>664.0699999999997</v>
      </c>
      <c r="O57" s="151">
        <f t="shared" si="19"/>
        <v>6.91219009</v>
      </c>
      <c r="P57" s="151">
        <v>192.32999999999993</v>
      </c>
      <c r="Q57" s="151">
        <f t="shared" si="20"/>
        <v>11.54434847</v>
      </c>
      <c r="R57" s="151">
        <v>6.399999999999999</v>
      </c>
      <c r="S57" s="151">
        <f t="shared" si="21"/>
        <v>2.677824268</v>
      </c>
      <c r="T57" s="151">
        <v>15.0</v>
      </c>
      <c r="U57" s="151">
        <f t="shared" si="22"/>
        <v>6.50815689</v>
      </c>
      <c r="V57" s="151">
        <v>0.0</v>
      </c>
      <c r="W57" s="151">
        <f t="shared" si="23"/>
        <v>0</v>
      </c>
      <c r="X57" s="151">
        <v>0.25</v>
      </c>
      <c r="Y57" s="151">
        <f t="shared" si="24"/>
        <v>0.01752111294</v>
      </c>
      <c r="Z57" s="151">
        <f t="shared" si="25"/>
        <v>12740.86</v>
      </c>
      <c r="AA57" s="151">
        <f t="shared" si="26"/>
        <v>25.49566103</v>
      </c>
    </row>
    <row r="58" ht="12.75" customHeight="1">
      <c r="A58" s="16" t="s">
        <v>245</v>
      </c>
      <c r="B58" s="136"/>
      <c r="C58" s="152"/>
      <c r="D58" s="152"/>
      <c r="E58" s="152">
        <f t="shared" si="14"/>
        <v>0</v>
      </c>
      <c r="F58" s="152"/>
      <c r="G58" s="152">
        <f t="shared" si="15"/>
        <v>0</v>
      </c>
      <c r="H58" s="152">
        <v>50.51</v>
      </c>
      <c r="I58" s="152">
        <f t="shared" si="16"/>
        <v>0.5848474603</v>
      </c>
      <c r="J58" s="152"/>
      <c r="K58" s="152">
        <f t="shared" si="17"/>
        <v>0</v>
      </c>
      <c r="L58" s="152"/>
      <c r="M58" s="152">
        <f t="shared" si="18"/>
        <v>0</v>
      </c>
      <c r="N58" s="152">
        <v>0.07</v>
      </c>
      <c r="O58" s="152">
        <f t="shared" si="19"/>
        <v>0.0007286179263</v>
      </c>
      <c r="P58" s="152"/>
      <c r="Q58" s="152">
        <f t="shared" si="20"/>
        <v>0</v>
      </c>
      <c r="R58" s="152"/>
      <c r="S58" s="152">
        <f t="shared" si="21"/>
        <v>0</v>
      </c>
      <c r="T58" s="152"/>
      <c r="U58" s="152">
        <f t="shared" si="22"/>
        <v>0</v>
      </c>
      <c r="V58" s="152"/>
      <c r="W58" s="152">
        <f t="shared" si="23"/>
        <v>0</v>
      </c>
      <c r="X58" s="152">
        <v>1.0</v>
      </c>
      <c r="Y58" s="152">
        <f t="shared" si="24"/>
        <v>0.07008445176</v>
      </c>
      <c r="Z58" s="152">
        <f t="shared" si="25"/>
        <v>51.58</v>
      </c>
      <c r="AA58" s="152">
        <f t="shared" si="26"/>
        <v>0.1032164387</v>
      </c>
    </row>
    <row r="59" ht="12.75" customHeight="1">
      <c r="A59" s="22" t="s">
        <v>246</v>
      </c>
      <c r="B59" s="139"/>
      <c r="C59" s="150"/>
      <c r="D59" s="150">
        <v>2.42</v>
      </c>
      <c r="E59" s="150">
        <f t="shared" si="14"/>
        <v>0.584456359</v>
      </c>
      <c r="F59" s="150">
        <v>55.31000000000001</v>
      </c>
      <c r="G59" s="150">
        <f t="shared" si="15"/>
        <v>0.6170807873</v>
      </c>
      <c r="H59" s="150">
        <v>0.62</v>
      </c>
      <c r="I59" s="150">
        <f t="shared" si="16"/>
        <v>0.007178883892</v>
      </c>
      <c r="J59" s="150">
        <v>12.799999999999999</v>
      </c>
      <c r="K59" s="150">
        <f t="shared" si="17"/>
        <v>0.2232617849</v>
      </c>
      <c r="L59" s="150">
        <v>4.71</v>
      </c>
      <c r="M59" s="150">
        <f t="shared" si="18"/>
        <v>0.03751669732</v>
      </c>
      <c r="N59" s="150">
        <v>2.4000000000000004</v>
      </c>
      <c r="O59" s="150">
        <f t="shared" si="19"/>
        <v>0.02498118604</v>
      </c>
      <c r="P59" s="150">
        <v>5.55</v>
      </c>
      <c r="Q59" s="150">
        <f t="shared" si="20"/>
        <v>0.3331312537</v>
      </c>
      <c r="R59" s="150">
        <v>0.0</v>
      </c>
      <c r="S59" s="150">
        <f t="shared" si="21"/>
        <v>0</v>
      </c>
      <c r="T59" s="150">
        <v>14.5</v>
      </c>
      <c r="U59" s="150">
        <f t="shared" si="22"/>
        <v>6.291218327</v>
      </c>
      <c r="V59" s="150">
        <v>0.0</v>
      </c>
      <c r="W59" s="150">
        <f t="shared" si="23"/>
        <v>0</v>
      </c>
      <c r="X59" s="150">
        <v>0.0</v>
      </c>
      <c r="Y59" s="150">
        <f t="shared" si="24"/>
        <v>0</v>
      </c>
      <c r="Z59" s="150">
        <f t="shared" si="25"/>
        <v>98.31</v>
      </c>
      <c r="AA59" s="150">
        <f t="shared" si="26"/>
        <v>0.1967275706</v>
      </c>
    </row>
    <row r="60" ht="12.75" customHeight="1">
      <c r="A60" s="44" t="s">
        <v>247</v>
      </c>
      <c r="B60" s="142"/>
      <c r="C60" s="151"/>
      <c r="D60" s="151">
        <v>72.09</v>
      </c>
      <c r="E60" s="151">
        <f t="shared" si="14"/>
        <v>17.41052021</v>
      </c>
      <c r="F60" s="151">
        <v>10.25</v>
      </c>
      <c r="G60" s="151">
        <f t="shared" si="15"/>
        <v>0.1143568626</v>
      </c>
      <c r="H60" s="151">
        <v>94.0</v>
      </c>
      <c r="I60" s="151">
        <f t="shared" si="16"/>
        <v>1.088411429</v>
      </c>
      <c r="J60" s="151">
        <v>14.600000000000001</v>
      </c>
      <c r="K60" s="151">
        <f t="shared" si="17"/>
        <v>0.2546579734</v>
      </c>
      <c r="L60" s="151">
        <v>216.42000000000002</v>
      </c>
      <c r="M60" s="151">
        <f t="shared" si="18"/>
        <v>1.723856398</v>
      </c>
      <c r="N60" s="151">
        <v>6.39</v>
      </c>
      <c r="O60" s="151">
        <f t="shared" si="19"/>
        <v>0.06651240784</v>
      </c>
      <c r="P60" s="151">
        <v>1.1</v>
      </c>
      <c r="Q60" s="151">
        <f t="shared" si="20"/>
        <v>0.06602601425</v>
      </c>
      <c r="R60" s="151"/>
      <c r="S60" s="151">
        <f t="shared" si="21"/>
        <v>0</v>
      </c>
      <c r="T60" s="151"/>
      <c r="U60" s="151">
        <f t="shared" si="22"/>
        <v>0</v>
      </c>
      <c r="V60" s="151"/>
      <c r="W60" s="151">
        <f t="shared" si="23"/>
        <v>0</v>
      </c>
      <c r="X60" s="151">
        <v>0.06</v>
      </c>
      <c r="Y60" s="151">
        <f t="shared" si="24"/>
        <v>0.004205067106</v>
      </c>
      <c r="Z60" s="151">
        <f t="shared" si="25"/>
        <v>414.91</v>
      </c>
      <c r="AA60" s="151">
        <f t="shared" si="26"/>
        <v>0.8302739938</v>
      </c>
    </row>
    <row r="61" ht="12.75" customHeight="1">
      <c r="A61" s="16" t="s">
        <v>248</v>
      </c>
      <c r="B61" s="136"/>
      <c r="C61" s="152"/>
      <c r="D61" s="152">
        <v>32.269999999999996</v>
      </c>
      <c r="E61" s="152">
        <f t="shared" si="14"/>
        <v>7.793556489</v>
      </c>
      <c r="F61" s="152">
        <v>796.93</v>
      </c>
      <c r="G61" s="152">
        <f t="shared" si="15"/>
        <v>8.89116239</v>
      </c>
      <c r="H61" s="152">
        <v>425.75000000000006</v>
      </c>
      <c r="I61" s="152">
        <f t="shared" si="16"/>
        <v>4.929693253</v>
      </c>
      <c r="J61" s="152">
        <v>1978.2299999999996</v>
      </c>
      <c r="K61" s="152">
        <f t="shared" si="17"/>
        <v>34.50493443</v>
      </c>
      <c r="L61" s="152">
        <v>4009.08</v>
      </c>
      <c r="M61" s="152">
        <f t="shared" si="18"/>
        <v>31.93363926</v>
      </c>
      <c r="N61" s="152">
        <v>6547.590000000195</v>
      </c>
      <c r="O61" s="152">
        <f t="shared" si="19"/>
        <v>68.15273497</v>
      </c>
      <c r="P61" s="152">
        <v>527.8599999999999</v>
      </c>
      <c r="Q61" s="152">
        <f t="shared" si="20"/>
        <v>31.68408353</v>
      </c>
      <c r="R61" s="152">
        <v>2.7</v>
      </c>
      <c r="S61" s="152">
        <f t="shared" si="21"/>
        <v>1.129707113</v>
      </c>
      <c r="T61" s="152">
        <v>36.5</v>
      </c>
      <c r="U61" s="152">
        <f t="shared" si="22"/>
        <v>15.8365151</v>
      </c>
      <c r="V61" s="152"/>
      <c r="W61" s="152">
        <f t="shared" si="23"/>
        <v>0</v>
      </c>
      <c r="X61" s="152"/>
      <c r="Y61" s="152">
        <f t="shared" si="24"/>
        <v>0</v>
      </c>
      <c r="Z61" s="152">
        <f t="shared" si="25"/>
        <v>14356.91</v>
      </c>
      <c r="AA61" s="152">
        <f t="shared" si="26"/>
        <v>28.72952931</v>
      </c>
    </row>
    <row r="62" ht="12.75" customHeight="1">
      <c r="A62" s="22" t="s">
        <v>249</v>
      </c>
      <c r="B62" s="139"/>
      <c r="C62" s="150"/>
      <c r="D62" s="150"/>
      <c r="E62" s="150">
        <f t="shared" si="14"/>
        <v>0</v>
      </c>
      <c r="F62" s="150"/>
      <c r="G62" s="150">
        <f t="shared" si="15"/>
        <v>0</v>
      </c>
      <c r="H62" s="150">
        <v>753.4</v>
      </c>
      <c r="I62" s="150">
        <f t="shared" si="16"/>
        <v>8.723501813</v>
      </c>
      <c r="J62" s="150">
        <v>52.7</v>
      </c>
      <c r="K62" s="150">
        <f t="shared" si="17"/>
        <v>0.9192106301</v>
      </c>
      <c r="L62" s="150"/>
      <c r="M62" s="150">
        <f t="shared" si="18"/>
        <v>0</v>
      </c>
      <c r="N62" s="150">
        <v>7.27</v>
      </c>
      <c r="O62" s="150">
        <f t="shared" si="19"/>
        <v>0.07567217606</v>
      </c>
      <c r="P62" s="150">
        <v>75.16000000000001</v>
      </c>
      <c r="Q62" s="150">
        <f t="shared" si="20"/>
        <v>4.511377483</v>
      </c>
      <c r="R62" s="150"/>
      <c r="S62" s="150">
        <f t="shared" si="21"/>
        <v>0</v>
      </c>
      <c r="T62" s="150"/>
      <c r="U62" s="150">
        <f t="shared" si="22"/>
        <v>0</v>
      </c>
      <c r="V62" s="150"/>
      <c r="W62" s="150">
        <f t="shared" si="23"/>
        <v>0</v>
      </c>
      <c r="X62" s="150"/>
      <c r="Y62" s="150">
        <f t="shared" si="24"/>
        <v>0</v>
      </c>
      <c r="Z62" s="150">
        <f t="shared" si="25"/>
        <v>888.53</v>
      </c>
      <c r="AA62" s="150">
        <f t="shared" si="26"/>
        <v>1.778032228</v>
      </c>
    </row>
    <row r="63" ht="12.75" customHeight="1">
      <c r="A63" s="22" t="s">
        <v>250</v>
      </c>
      <c r="B63" s="139"/>
      <c r="C63" s="150"/>
      <c r="D63" s="150"/>
      <c r="E63" s="150">
        <f t="shared" si="14"/>
        <v>0</v>
      </c>
      <c r="F63" s="150"/>
      <c r="G63" s="150">
        <f t="shared" si="15"/>
        <v>0</v>
      </c>
      <c r="H63" s="150"/>
      <c r="I63" s="150">
        <f t="shared" si="16"/>
        <v>0</v>
      </c>
      <c r="J63" s="150">
        <v>231.0</v>
      </c>
      <c r="K63" s="150">
        <f t="shared" si="17"/>
        <v>4.029177525</v>
      </c>
      <c r="L63" s="150">
        <v>15.209999999999999</v>
      </c>
      <c r="M63" s="150">
        <f t="shared" si="18"/>
        <v>0.1211526468</v>
      </c>
      <c r="N63" s="150">
        <v>0.28</v>
      </c>
      <c r="O63" s="150">
        <f t="shared" si="19"/>
        <v>0.002914471705</v>
      </c>
      <c r="P63" s="150">
        <v>42.1</v>
      </c>
      <c r="Q63" s="150">
        <f t="shared" si="20"/>
        <v>2.526995636</v>
      </c>
      <c r="R63" s="150"/>
      <c r="S63" s="150">
        <f t="shared" si="21"/>
        <v>0</v>
      </c>
      <c r="T63" s="150"/>
      <c r="U63" s="150">
        <f t="shared" si="22"/>
        <v>0</v>
      </c>
      <c r="V63" s="150"/>
      <c r="W63" s="150">
        <f t="shared" si="23"/>
        <v>0</v>
      </c>
      <c r="X63" s="150"/>
      <c r="Y63" s="150">
        <f t="shared" si="24"/>
        <v>0</v>
      </c>
      <c r="Z63" s="150">
        <f t="shared" si="25"/>
        <v>288.59</v>
      </c>
      <c r="AA63" s="150">
        <f t="shared" si="26"/>
        <v>0.5774957747</v>
      </c>
    </row>
    <row r="64" ht="12.75" customHeight="1">
      <c r="A64" s="44" t="s">
        <v>251</v>
      </c>
      <c r="B64" s="142"/>
      <c r="C64" s="151"/>
      <c r="D64" s="151">
        <v>0.78</v>
      </c>
      <c r="E64" s="151">
        <f t="shared" si="14"/>
        <v>0.1883784959</v>
      </c>
      <c r="F64" s="151"/>
      <c r="G64" s="151">
        <f t="shared" si="15"/>
        <v>0</v>
      </c>
      <c r="H64" s="151">
        <v>0.0</v>
      </c>
      <c r="I64" s="151">
        <f t="shared" si="16"/>
        <v>0</v>
      </c>
      <c r="J64" s="151">
        <v>382.5</v>
      </c>
      <c r="K64" s="151">
        <f t="shared" si="17"/>
        <v>6.671690057</v>
      </c>
      <c r="L64" s="151">
        <v>0.6499999999999999</v>
      </c>
      <c r="M64" s="151">
        <f t="shared" si="18"/>
        <v>0.005177463537</v>
      </c>
      <c r="N64" s="151"/>
      <c r="O64" s="151">
        <f t="shared" si="19"/>
        <v>0</v>
      </c>
      <c r="P64" s="151">
        <v>0.0</v>
      </c>
      <c r="Q64" s="151">
        <f t="shared" si="20"/>
        <v>0</v>
      </c>
      <c r="R64" s="151">
        <v>0.0</v>
      </c>
      <c r="S64" s="151">
        <f t="shared" si="21"/>
        <v>0</v>
      </c>
      <c r="T64" s="151">
        <v>2.65</v>
      </c>
      <c r="U64" s="151">
        <f t="shared" si="22"/>
        <v>1.149774384</v>
      </c>
      <c r="V64" s="151">
        <v>0.0</v>
      </c>
      <c r="W64" s="151">
        <f t="shared" si="23"/>
        <v>0</v>
      </c>
      <c r="X64" s="151">
        <v>0.0</v>
      </c>
      <c r="Y64" s="151">
        <f t="shared" si="24"/>
        <v>0</v>
      </c>
      <c r="Z64" s="151">
        <f t="shared" si="25"/>
        <v>386.58</v>
      </c>
      <c r="AA64" s="151">
        <f t="shared" si="26"/>
        <v>0.7735829952</v>
      </c>
    </row>
    <row r="65" ht="12.75" customHeight="1">
      <c r="A65" s="16" t="s">
        <v>252</v>
      </c>
      <c r="B65" s="136"/>
      <c r="C65" s="152"/>
      <c r="D65" s="152"/>
      <c r="E65" s="152">
        <f t="shared" si="14"/>
        <v>0</v>
      </c>
      <c r="F65" s="152"/>
      <c r="G65" s="152">
        <f t="shared" si="15"/>
        <v>0</v>
      </c>
      <c r="H65" s="152"/>
      <c r="I65" s="152">
        <f t="shared" si="16"/>
        <v>0</v>
      </c>
      <c r="J65" s="152"/>
      <c r="K65" s="152">
        <f t="shared" si="17"/>
        <v>0</v>
      </c>
      <c r="L65" s="152"/>
      <c r="M65" s="152">
        <f t="shared" si="18"/>
        <v>0</v>
      </c>
      <c r="N65" s="152">
        <v>10.1</v>
      </c>
      <c r="O65" s="152">
        <f t="shared" si="19"/>
        <v>0.1051291579</v>
      </c>
      <c r="P65" s="152"/>
      <c r="Q65" s="152">
        <f t="shared" si="20"/>
        <v>0</v>
      </c>
      <c r="R65" s="152"/>
      <c r="S65" s="152">
        <f t="shared" si="21"/>
        <v>0</v>
      </c>
      <c r="T65" s="152"/>
      <c r="U65" s="152">
        <f t="shared" si="22"/>
        <v>0</v>
      </c>
      <c r="V65" s="152"/>
      <c r="W65" s="152">
        <f t="shared" si="23"/>
        <v>0</v>
      </c>
      <c r="X65" s="152"/>
      <c r="Y65" s="152">
        <f t="shared" si="24"/>
        <v>0</v>
      </c>
      <c r="Z65" s="152">
        <f t="shared" si="25"/>
        <v>10.1</v>
      </c>
      <c r="AA65" s="152">
        <f t="shared" si="26"/>
        <v>0.0202110514</v>
      </c>
    </row>
    <row r="66" ht="12.75" customHeight="1">
      <c r="A66" s="22" t="s">
        <v>253</v>
      </c>
      <c r="B66" s="139"/>
      <c r="C66" s="150"/>
      <c r="D66" s="150"/>
      <c r="E66" s="150">
        <f t="shared" si="14"/>
        <v>0</v>
      </c>
      <c r="F66" s="150">
        <v>10.0</v>
      </c>
      <c r="G66" s="150">
        <f t="shared" si="15"/>
        <v>0.1115676708</v>
      </c>
      <c r="H66" s="150">
        <v>3.0</v>
      </c>
      <c r="I66" s="150">
        <f t="shared" si="16"/>
        <v>0.03473653496</v>
      </c>
      <c r="J66" s="150">
        <v>6.1</v>
      </c>
      <c r="K66" s="150">
        <f t="shared" si="17"/>
        <v>0.1063981944</v>
      </c>
      <c r="L66" s="150">
        <v>3626.32</v>
      </c>
      <c r="M66" s="150">
        <f t="shared" si="18"/>
        <v>28.88483011</v>
      </c>
      <c r="N66" s="150">
        <v>470.59999999999997</v>
      </c>
      <c r="O66" s="150">
        <f t="shared" si="19"/>
        <v>4.89839423</v>
      </c>
      <c r="P66" s="150">
        <v>39.82999999999999</v>
      </c>
      <c r="Q66" s="150">
        <f t="shared" si="20"/>
        <v>2.390741952</v>
      </c>
      <c r="R66" s="150"/>
      <c r="S66" s="150">
        <f t="shared" si="21"/>
        <v>0</v>
      </c>
      <c r="T66" s="150"/>
      <c r="U66" s="150">
        <f t="shared" si="22"/>
        <v>0</v>
      </c>
      <c r="V66" s="150"/>
      <c r="W66" s="150">
        <f t="shared" si="23"/>
        <v>0</v>
      </c>
      <c r="X66" s="150"/>
      <c r="Y66" s="150">
        <f t="shared" si="24"/>
        <v>0</v>
      </c>
      <c r="Z66" s="150">
        <f t="shared" si="25"/>
        <v>4155.85</v>
      </c>
      <c r="AA66" s="150">
        <f t="shared" si="26"/>
        <v>8.316247324</v>
      </c>
    </row>
    <row r="67" ht="12.75" customHeight="1">
      <c r="A67" s="44" t="s">
        <v>254</v>
      </c>
      <c r="B67" s="142"/>
      <c r="C67" s="151"/>
      <c r="D67" s="151"/>
      <c r="E67" s="151">
        <f t="shared" si="14"/>
        <v>0</v>
      </c>
      <c r="F67" s="151">
        <v>161.57</v>
      </c>
      <c r="G67" s="151">
        <f t="shared" si="15"/>
        <v>1.802598857</v>
      </c>
      <c r="H67" s="151">
        <v>2.5</v>
      </c>
      <c r="I67" s="151">
        <f t="shared" si="16"/>
        <v>0.02894711247</v>
      </c>
      <c r="J67" s="151">
        <v>112.01</v>
      </c>
      <c r="K67" s="151">
        <f t="shared" si="17"/>
        <v>1.953715041</v>
      </c>
      <c r="L67" s="151">
        <v>5.88</v>
      </c>
      <c r="M67" s="151">
        <f t="shared" si="18"/>
        <v>0.04683613169</v>
      </c>
      <c r="N67" s="151">
        <v>0.39999999999999997</v>
      </c>
      <c r="O67" s="151">
        <f t="shared" si="19"/>
        <v>0.004163531007</v>
      </c>
      <c r="P67" s="151">
        <v>5.5</v>
      </c>
      <c r="Q67" s="151">
        <f t="shared" si="20"/>
        <v>0.3301300712</v>
      </c>
      <c r="R67" s="151">
        <v>0.0</v>
      </c>
      <c r="S67" s="151">
        <f t="shared" si="21"/>
        <v>0</v>
      </c>
      <c r="T67" s="151">
        <v>0.0</v>
      </c>
      <c r="U67" s="151">
        <f t="shared" si="22"/>
        <v>0</v>
      </c>
      <c r="V67" s="151">
        <v>0.0</v>
      </c>
      <c r="W67" s="151">
        <f t="shared" si="23"/>
        <v>0</v>
      </c>
      <c r="X67" s="151">
        <v>0.0</v>
      </c>
      <c r="Y67" s="151">
        <f t="shared" si="24"/>
        <v>0</v>
      </c>
      <c r="Z67" s="151">
        <f t="shared" si="25"/>
        <v>287.86</v>
      </c>
      <c r="AA67" s="151">
        <f t="shared" si="26"/>
        <v>0.5760349759</v>
      </c>
    </row>
    <row r="68" ht="12.75" customHeight="1">
      <c r="A68" s="153" t="s">
        <v>255</v>
      </c>
      <c r="B68" s="183"/>
      <c r="C68" s="154"/>
      <c r="D68" s="154">
        <v>262.71</v>
      </c>
      <c r="E68" s="154">
        <f t="shared" si="14"/>
        <v>63.44732647</v>
      </c>
      <c r="F68" s="154">
        <v>588.1299999999999</v>
      </c>
      <c r="G68" s="154">
        <f t="shared" si="15"/>
        <v>6.561629424</v>
      </c>
      <c r="H68" s="154">
        <v>0.0</v>
      </c>
      <c r="I68" s="154">
        <f t="shared" si="16"/>
        <v>0</v>
      </c>
      <c r="J68" s="154"/>
      <c r="K68" s="154">
        <f t="shared" si="17"/>
        <v>0</v>
      </c>
      <c r="L68" s="154">
        <v>127.6</v>
      </c>
      <c r="M68" s="154">
        <f t="shared" si="18"/>
        <v>1.016375919</v>
      </c>
      <c r="N68" s="154">
        <v>1263.1399999999974</v>
      </c>
      <c r="O68" s="154">
        <f t="shared" si="19"/>
        <v>13.14780639</v>
      </c>
      <c r="P68" s="154">
        <v>141.88</v>
      </c>
      <c r="Q68" s="154">
        <f t="shared" si="20"/>
        <v>8.516155365</v>
      </c>
      <c r="R68" s="154">
        <v>175.35</v>
      </c>
      <c r="S68" s="154">
        <f t="shared" si="21"/>
        <v>73.36820084</v>
      </c>
      <c r="T68" s="154">
        <v>70.91000000000001</v>
      </c>
      <c r="U68" s="154">
        <f t="shared" si="22"/>
        <v>30.766227</v>
      </c>
      <c r="V68" s="154">
        <v>501.83</v>
      </c>
      <c r="W68" s="154">
        <f t="shared" si="23"/>
        <v>100</v>
      </c>
      <c r="X68" s="154">
        <v>91.32</v>
      </c>
      <c r="Y68" s="154">
        <f t="shared" si="24"/>
        <v>6.400112135</v>
      </c>
      <c r="Z68" s="154">
        <f t="shared" si="25"/>
        <v>3222.87</v>
      </c>
      <c r="AA68" s="154">
        <f t="shared" si="26"/>
        <v>6.449266459</v>
      </c>
    </row>
    <row r="69" ht="12.75" customHeight="1">
      <c r="A69" s="27" t="s">
        <v>140</v>
      </c>
      <c r="B69" s="155">
        <f t="shared" ref="B69:AA69" si="27">SUM(B29:B68)</f>
        <v>0</v>
      </c>
      <c r="C69" s="155">
        <f t="shared" si="27"/>
        <v>0</v>
      </c>
      <c r="D69" s="155">
        <f t="shared" si="27"/>
        <v>414.06</v>
      </c>
      <c r="E69" s="155">
        <f t="shared" si="27"/>
        <v>100</v>
      </c>
      <c r="F69" s="155">
        <f t="shared" si="27"/>
        <v>8963.17</v>
      </c>
      <c r="G69" s="155">
        <f t="shared" si="27"/>
        <v>100</v>
      </c>
      <c r="H69" s="155">
        <f t="shared" si="27"/>
        <v>8636.44</v>
      </c>
      <c r="I69" s="155">
        <f t="shared" si="27"/>
        <v>100</v>
      </c>
      <c r="J69" s="155">
        <f t="shared" si="27"/>
        <v>5733.18</v>
      </c>
      <c r="K69" s="155">
        <f t="shared" si="27"/>
        <v>100</v>
      </c>
      <c r="L69" s="155">
        <f t="shared" si="27"/>
        <v>12554.41</v>
      </c>
      <c r="M69" s="155">
        <f t="shared" si="27"/>
        <v>100</v>
      </c>
      <c r="N69" s="155">
        <f t="shared" si="27"/>
        <v>9607.23</v>
      </c>
      <c r="O69" s="155">
        <f t="shared" si="27"/>
        <v>100</v>
      </c>
      <c r="P69" s="155">
        <f t="shared" si="27"/>
        <v>1666.01</v>
      </c>
      <c r="Q69" s="155">
        <f t="shared" si="27"/>
        <v>100</v>
      </c>
      <c r="R69" s="155">
        <f t="shared" si="27"/>
        <v>239</v>
      </c>
      <c r="S69" s="155">
        <f t="shared" si="27"/>
        <v>100</v>
      </c>
      <c r="T69" s="155">
        <f t="shared" si="27"/>
        <v>230.48</v>
      </c>
      <c r="U69" s="155">
        <f t="shared" si="27"/>
        <v>100</v>
      </c>
      <c r="V69" s="155">
        <f t="shared" si="27"/>
        <v>501.83</v>
      </c>
      <c r="W69" s="155">
        <f t="shared" si="27"/>
        <v>100</v>
      </c>
      <c r="X69" s="155">
        <f t="shared" si="27"/>
        <v>1426.85</v>
      </c>
      <c r="Y69" s="155">
        <f t="shared" si="27"/>
        <v>100</v>
      </c>
      <c r="Z69" s="155">
        <f t="shared" si="27"/>
        <v>49972.66</v>
      </c>
      <c r="AA69" s="155">
        <f t="shared" si="27"/>
        <v>100</v>
      </c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8:Q28"/>
    <mergeCell ref="R28:S28"/>
    <mergeCell ref="T28:U28"/>
    <mergeCell ref="V28:W28"/>
    <mergeCell ref="Z28:Z29"/>
    <mergeCell ref="AA28:AA29"/>
    <mergeCell ref="F8:G8"/>
    <mergeCell ref="H8:I8"/>
    <mergeCell ref="A27:A29"/>
    <mergeCell ref="B27:Y27"/>
    <mergeCell ref="B28:C28"/>
    <mergeCell ref="D28:E28"/>
    <mergeCell ref="F28:G28"/>
    <mergeCell ref="X28:Y28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7:AA27"/>
    <mergeCell ref="H28:I28"/>
    <mergeCell ref="J28:K28"/>
    <mergeCell ref="L28:M28"/>
    <mergeCell ref="N28:O28"/>
  </mergeCells>
  <printOptions/>
  <pageMargins bottom="0.75" footer="0.0" header="0.0" left="0.7" right="0.7" top="0.75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7.13"/>
    <col customWidth="1" min="3" max="3" width="7.38"/>
    <col customWidth="1" min="4" max="4" width="8.88"/>
    <col customWidth="1" min="5" max="5" width="7.88"/>
    <col customWidth="1" min="6" max="6" width="10.25"/>
    <col customWidth="1" min="7" max="7" width="7.88"/>
    <col customWidth="1" min="8" max="8" width="8.25"/>
    <col customWidth="1" min="9" max="9" width="10.63"/>
    <col customWidth="1" min="10" max="10" width="11.75"/>
    <col customWidth="1" min="11" max="11" width="7.88"/>
    <col customWidth="1" min="12" max="12" width="11.75"/>
    <col customWidth="1" min="13" max="16" width="7.88"/>
    <col customWidth="1" min="17" max="17" width="10.63"/>
    <col customWidth="1" min="18" max="18" width="5.88"/>
    <col customWidth="1" min="19" max="19" width="10.63"/>
    <col customWidth="1" min="20" max="20" width="6.0"/>
    <col customWidth="1" min="21" max="21" width="10.63"/>
    <col customWidth="1" min="22" max="22" width="4.88"/>
    <col customWidth="1" min="23" max="23" width="10.63"/>
    <col customWidth="1" min="24" max="24" width="4.88"/>
    <col customWidth="1" min="25" max="25" width="10.63"/>
    <col customWidth="1" min="26" max="26" width="9.75"/>
    <col customWidth="1" min="27" max="27" width="7.88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278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>
        <v>0.0</v>
      </c>
      <c r="C10" s="173">
        <v>0.0</v>
      </c>
      <c r="D10" s="16">
        <v>0.26</v>
      </c>
      <c r="E10" s="173">
        <f t="shared" ref="E10:E19" si="1">((D10/D$19*100))</f>
        <v>0.4656160458</v>
      </c>
      <c r="F10" s="16">
        <v>216.48</v>
      </c>
      <c r="G10" s="173">
        <f t="shared" ref="G10:G19" si="2">((F10/F$19*100))</f>
        <v>2.565263245</v>
      </c>
      <c r="H10" s="152">
        <f>SUM(H30:H38)</f>
        <v>2</v>
      </c>
      <c r="I10" s="173">
        <f t="shared" ref="I10:I19" si="3">((H10/H$19*100))</f>
        <v>0.03186859939</v>
      </c>
      <c r="J10" s="16">
        <v>80.0</v>
      </c>
      <c r="K10" s="173">
        <f t="shared" ref="K10:K19" si="4">((J10/J$19*100))</f>
        <v>1.96872193</v>
      </c>
      <c r="L10" s="16">
        <v>227.47</v>
      </c>
      <c r="M10" s="173">
        <f t="shared" ref="M10:M19" si="5">((L10/L$19*100))</f>
        <v>14.29594947</v>
      </c>
      <c r="N10" s="136">
        <v>196.57</v>
      </c>
      <c r="O10" s="173">
        <f t="shared" ref="O10:O19" si="6">((N10/N$19*100))</f>
        <v>13.15025421</v>
      </c>
      <c r="P10" s="152">
        <f>SUM(P30:P38)</f>
        <v>397.02</v>
      </c>
      <c r="Q10" s="173">
        <f t="shared" ref="Q10:Q19" si="7">((P10/P$19*100))</f>
        <v>29.2321965</v>
      </c>
      <c r="R10" s="152">
        <f>SUM(R30:R38)</f>
        <v>266.05</v>
      </c>
      <c r="S10" s="173">
        <f t="shared" ref="S10:S19" si="8">((R10/R$19*100))</f>
        <v>42.8249497</v>
      </c>
      <c r="T10" s="152">
        <f>SUM(T30:T38)</f>
        <v>32.07</v>
      </c>
      <c r="U10" s="173">
        <f t="shared" ref="U10:U19" si="9">((T10/T$19*100))</f>
        <v>12.20319635</v>
      </c>
      <c r="V10" s="152">
        <f>SUM(V30:V38)</f>
        <v>0.17</v>
      </c>
      <c r="W10" s="173">
        <f t="shared" ref="W10:W19" si="10">((V10/V$19*100))</f>
        <v>0.8161305809</v>
      </c>
      <c r="X10" s="152">
        <f>SUM(X30:X38)</f>
        <v>0</v>
      </c>
      <c r="Y10" s="173">
        <f t="shared" ref="Y10:Y19" si="11">((X10/X$19*100))</f>
        <v>0</v>
      </c>
      <c r="Z10" s="136">
        <f t="shared" ref="Z10:Z18" si="12">SUM(B10+D10+F10+H10+J10+L10+N10+P10+T10+V10+X10+R10)</f>
        <v>1418.09</v>
      </c>
      <c r="AA10" s="173">
        <f t="shared" ref="AA10:AA19" si="13">((Z10/Z$19*100))</f>
        <v>5.859130326</v>
      </c>
    </row>
    <row r="11" ht="24.75" customHeight="1">
      <c r="A11" s="22" t="s">
        <v>262</v>
      </c>
      <c r="B11" s="22">
        <v>0.0</v>
      </c>
      <c r="C11" s="174">
        <v>0.0</v>
      </c>
      <c r="D11" s="22">
        <v>28.18</v>
      </c>
      <c r="E11" s="174">
        <f t="shared" si="1"/>
        <v>50.46561605</v>
      </c>
      <c r="F11" s="22">
        <v>3280.52</v>
      </c>
      <c r="G11" s="174">
        <f t="shared" si="2"/>
        <v>38.87378687</v>
      </c>
      <c r="H11" s="150">
        <f>SUM(H39:H46)</f>
        <v>3637.91</v>
      </c>
      <c r="I11" s="174">
        <f t="shared" si="3"/>
        <v>57.96754821</v>
      </c>
      <c r="J11" s="22">
        <v>48.65</v>
      </c>
      <c r="K11" s="174">
        <f t="shared" si="4"/>
        <v>1.197229024</v>
      </c>
      <c r="L11" s="22">
        <v>835.78</v>
      </c>
      <c r="M11" s="174">
        <f t="shared" si="5"/>
        <v>52.5267888</v>
      </c>
      <c r="N11" s="139">
        <v>108.02</v>
      </c>
      <c r="O11" s="174">
        <f t="shared" si="6"/>
        <v>7.226384801</v>
      </c>
      <c r="P11" s="150">
        <f>SUM(P39:P46)</f>
        <v>111.68</v>
      </c>
      <c r="Q11" s="174">
        <f t="shared" si="7"/>
        <v>8.222889792</v>
      </c>
      <c r="R11" s="150">
        <f>SUM(R39:R46)</f>
        <v>0</v>
      </c>
      <c r="S11" s="174">
        <f t="shared" si="8"/>
        <v>0</v>
      </c>
      <c r="T11" s="150">
        <f>SUM(T39:T46)</f>
        <v>6.15</v>
      </c>
      <c r="U11" s="174">
        <f t="shared" si="9"/>
        <v>2.340182648</v>
      </c>
      <c r="V11" s="150">
        <f>SUM(V39:V46)</f>
        <v>1</v>
      </c>
      <c r="W11" s="174">
        <f t="shared" si="10"/>
        <v>4.800768123</v>
      </c>
      <c r="X11" s="150">
        <f>SUM(X39:X46)</f>
        <v>10.5</v>
      </c>
      <c r="Y11" s="174">
        <f t="shared" si="11"/>
        <v>52.42136795</v>
      </c>
      <c r="Z11" s="139">
        <f t="shared" si="12"/>
        <v>8068.39</v>
      </c>
      <c r="AA11" s="174">
        <f t="shared" si="13"/>
        <v>33.33621175</v>
      </c>
    </row>
    <row r="12" ht="24.75" customHeight="1">
      <c r="A12" s="22" t="s">
        <v>263</v>
      </c>
      <c r="B12" s="22">
        <v>0.0</v>
      </c>
      <c r="C12" s="174">
        <v>0.0</v>
      </c>
      <c r="D12" s="22">
        <v>25.33</v>
      </c>
      <c r="E12" s="174">
        <f t="shared" si="1"/>
        <v>45.36174785</v>
      </c>
      <c r="F12" s="22">
        <v>11.05</v>
      </c>
      <c r="G12" s="174">
        <f t="shared" si="2"/>
        <v>0.1309412364</v>
      </c>
      <c r="H12" s="150">
        <f>SUM(H47:H52)</f>
        <v>83</v>
      </c>
      <c r="I12" s="174">
        <f t="shared" si="3"/>
        <v>1.322546875</v>
      </c>
      <c r="J12" s="22">
        <v>113.45</v>
      </c>
      <c r="K12" s="174">
        <f t="shared" si="4"/>
        <v>2.791893787</v>
      </c>
      <c r="L12" s="22">
        <v>4.15</v>
      </c>
      <c r="M12" s="174">
        <f t="shared" si="5"/>
        <v>0.2608176476</v>
      </c>
      <c r="N12" s="139">
        <v>48.82</v>
      </c>
      <c r="O12" s="174">
        <f t="shared" si="6"/>
        <v>3.265988761</v>
      </c>
      <c r="P12" s="150">
        <f>SUM(P47:P52)</f>
        <v>40</v>
      </c>
      <c r="Q12" s="174">
        <f t="shared" si="7"/>
        <v>2.9451611</v>
      </c>
      <c r="R12" s="150">
        <f>SUM(R47:R52)</f>
        <v>0</v>
      </c>
      <c r="S12" s="174">
        <f t="shared" si="8"/>
        <v>0</v>
      </c>
      <c r="T12" s="150">
        <f>SUM(T47:T52)</f>
        <v>2</v>
      </c>
      <c r="U12" s="174">
        <f t="shared" si="9"/>
        <v>0.7610350076</v>
      </c>
      <c r="V12" s="150">
        <f>SUM(V47:V52)</f>
        <v>0</v>
      </c>
      <c r="W12" s="174">
        <f t="shared" si="10"/>
        <v>0</v>
      </c>
      <c r="X12" s="150">
        <f>SUM(X47:X52)</f>
        <v>0.32</v>
      </c>
      <c r="Y12" s="174">
        <f t="shared" si="11"/>
        <v>1.597603595</v>
      </c>
      <c r="Z12" s="139">
        <f t="shared" si="12"/>
        <v>328.12</v>
      </c>
      <c r="AA12" s="174">
        <f t="shared" si="13"/>
        <v>1.355695226</v>
      </c>
    </row>
    <row r="13" ht="24.75" customHeight="1">
      <c r="A13" s="22" t="s">
        <v>264</v>
      </c>
      <c r="B13" s="22">
        <v>0.0</v>
      </c>
      <c r="C13" s="174">
        <v>0.0</v>
      </c>
      <c r="D13" s="22">
        <v>0.03</v>
      </c>
      <c r="E13" s="174">
        <f t="shared" si="1"/>
        <v>0.05372492837</v>
      </c>
      <c r="F13" s="22">
        <v>431.32</v>
      </c>
      <c r="G13" s="174">
        <f t="shared" si="2"/>
        <v>5.111092678</v>
      </c>
      <c r="H13" s="150">
        <f>SUM(H53:H54)</f>
        <v>233.6</v>
      </c>
      <c r="I13" s="174">
        <f t="shared" si="3"/>
        <v>3.722252409</v>
      </c>
      <c r="J13" s="22">
        <v>920.8</v>
      </c>
      <c r="K13" s="174">
        <f t="shared" si="4"/>
        <v>22.65998942</v>
      </c>
      <c r="L13" s="22">
        <v>22.61</v>
      </c>
      <c r="M13" s="174">
        <f t="shared" si="5"/>
        <v>1.420984822</v>
      </c>
      <c r="N13" s="139">
        <v>10.69</v>
      </c>
      <c r="O13" s="174">
        <f t="shared" si="6"/>
        <v>0.7151458389</v>
      </c>
      <c r="P13" s="150">
        <f>SUM(P53:P54)</f>
        <v>27.46</v>
      </c>
      <c r="Q13" s="174">
        <f t="shared" si="7"/>
        <v>2.021853095</v>
      </c>
      <c r="R13" s="150">
        <f>SUM(R53:R54)</f>
        <v>0</v>
      </c>
      <c r="S13" s="174">
        <f t="shared" si="8"/>
        <v>0</v>
      </c>
      <c r="T13" s="150">
        <f>SUM(T53:T54)</f>
        <v>9.57</v>
      </c>
      <c r="U13" s="174">
        <f t="shared" si="9"/>
        <v>3.641552511</v>
      </c>
      <c r="V13" s="150">
        <f>SUM(V53:V54)</f>
        <v>0</v>
      </c>
      <c r="W13" s="174">
        <f t="shared" si="10"/>
        <v>0</v>
      </c>
      <c r="X13" s="150">
        <f>SUM(X53:X54)</f>
        <v>0.01</v>
      </c>
      <c r="Y13" s="174">
        <f t="shared" si="11"/>
        <v>0.04992511233</v>
      </c>
      <c r="Z13" s="139">
        <f t="shared" si="12"/>
        <v>1656.09</v>
      </c>
      <c r="AA13" s="174">
        <f t="shared" si="13"/>
        <v>6.842476247</v>
      </c>
    </row>
    <row r="14" ht="24.75" customHeight="1">
      <c r="A14" s="22" t="s">
        <v>265</v>
      </c>
      <c r="B14" s="22">
        <v>0.0</v>
      </c>
      <c r="C14" s="174">
        <v>0.0</v>
      </c>
      <c r="D14" s="22">
        <v>0.43</v>
      </c>
      <c r="E14" s="174">
        <f t="shared" si="1"/>
        <v>0.7700573066</v>
      </c>
      <c r="F14" s="22">
        <v>1900.38</v>
      </c>
      <c r="G14" s="174">
        <f t="shared" si="2"/>
        <v>22.51928569</v>
      </c>
      <c r="H14" s="150">
        <f>SUM(H55:H57)</f>
        <v>1973.27</v>
      </c>
      <c r="I14" s="174">
        <f t="shared" si="3"/>
        <v>31.44267556</v>
      </c>
      <c r="J14" s="22">
        <v>1450.79</v>
      </c>
      <c r="K14" s="174">
        <f t="shared" si="4"/>
        <v>35.70252612</v>
      </c>
      <c r="L14" s="22">
        <v>374.34</v>
      </c>
      <c r="M14" s="174">
        <f t="shared" si="5"/>
        <v>23.52638029</v>
      </c>
      <c r="N14" s="139">
        <v>309.65</v>
      </c>
      <c r="O14" s="174">
        <f t="shared" si="6"/>
        <v>20.71514584</v>
      </c>
      <c r="P14" s="150">
        <f>SUM(P55:P57)</f>
        <v>315.88</v>
      </c>
      <c r="Q14" s="174">
        <f t="shared" si="7"/>
        <v>23.25793721</v>
      </c>
      <c r="R14" s="150">
        <f>SUM(R55:R57)</f>
        <v>40.7</v>
      </c>
      <c r="S14" s="174">
        <f t="shared" si="8"/>
        <v>6.551307847</v>
      </c>
      <c r="T14" s="150">
        <f>SUM(T55:T57)</f>
        <v>33.9</v>
      </c>
      <c r="U14" s="174">
        <f t="shared" si="9"/>
        <v>12.89954338</v>
      </c>
      <c r="V14" s="150">
        <f>SUM(V55:V57)</f>
        <v>12.66</v>
      </c>
      <c r="W14" s="174">
        <f t="shared" si="10"/>
        <v>60.77772444</v>
      </c>
      <c r="X14" s="150">
        <f>SUM(X55:X57)</f>
        <v>0.5</v>
      </c>
      <c r="Y14" s="174">
        <f t="shared" si="11"/>
        <v>2.496255617</v>
      </c>
      <c r="Z14" s="139">
        <f t="shared" si="12"/>
        <v>6412.5</v>
      </c>
      <c r="AA14" s="174">
        <f t="shared" si="13"/>
        <v>26.49456185</v>
      </c>
    </row>
    <row r="15" ht="24.75" customHeight="1">
      <c r="A15" s="22" t="s">
        <v>73</v>
      </c>
      <c r="B15" s="22">
        <v>0.0</v>
      </c>
      <c r="C15" s="174">
        <v>0.0</v>
      </c>
      <c r="D15" s="22">
        <v>0.08</v>
      </c>
      <c r="E15" s="174">
        <f t="shared" si="1"/>
        <v>0.1432664756</v>
      </c>
      <c r="F15" s="22">
        <v>27.54</v>
      </c>
      <c r="G15" s="174">
        <f t="shared" si="2"/>
        <v>0.3263458508</v>
      </c>
      <c r="H15" s="150">
        <f>SUM(H58:H60)</f>
        <v>22</v>
      </c>
      <c r="I15" s="174">
        <f t="shared" si="3"/>
        <v>0.3505545933</v>
      </c>
      <c r="J15" s="22">
        <v>51.9</v>
      </c>
      <c r="K15" s="174">
        <f t="shared" si="4"/>
        <v>1.277208352</v>
      </c>
      <c r="L15" s="22">
        <v>47.12</v>
      </c>
      <c r="M15" s="174">
        <f t="shared" si="5"/>
        <v>2.961380134</v>
      </c>
      <c r="N15" s="139">
        <v>58.84</v>
      </c>
      <c r="O15" s="174">
        <f t="shared" si="6"/>
        <v>3.93631255</v>
      </c>
      <c r="P15" s="150">
        <f>SUM(P58:P60)</f>
        <v>13.88</v>
      </c>
      <c r="Q15" s="174">
        <f t="shared" si="7"/>
        <v>1.021970902</v>
      </c>
      <c r="R15" s="150">
        <f>SUM(R58:R60)</f>
        <v>12.75</v>
      </c>
      <c r="S15" s="174">
        <f t="shared" si="8"/>
        <v>2.052313883</v>
      </c>
      <c r="T15" s="150">
        <f>SUM(T58:T60)</f>
        <v>17.5</v>
      </c>
      <c r="U15" s="174">
        <f t="shared" si="9"/>
        <v>6.659056317</v>
      </c>
      <c r="V15" s="150">
        <f>SUM(V58:V60)</f>
        <v>0</v>
      </c>
      <c r="W15" s="174">
        <f t="shared" si="10"/>
        <v>0</v>
      </c>
      <c r="X15" s="150">
        <f>SUM(X58:X60)</f>
        <v>0.05</v>
      </c>
      <c r="Y15" s="174">
        <f t="shared" si="11"/>
        <v>0.2496255617</v>
      </c>
      <c r="Z15" s="139">
        <f t="shared" si="12"/>
        <v>251.66</v>
      </c>
      <c r="AA15" s="174">
        <f t="shared" si="13"/>
        <v>1.039785019</v>
      </c>
    </row>
    <row r="16" ht="24.75" customHeight="1">
      <c r="A16" s="22" t="s">
        <v>266</v>
      </c>
      <c r="B16" s="22">
        <v>0.0</v>
      </c>
      <c r="C16" s="174">
        <v>0.0</v>
      </c>
      <c r="D16" s="22">
        <v>0.01</v>
      </c>
      <c r="E16" s="174">
        <f t="shared" si="1"/>
        <v>0.01790830946</v>
      </c>
      <c r="F16" s="22">
        <v>1869.56</v>
      </c>
      <c r="G16" s="174">
        <f t="shared" si="2"/>
        <v>22.15407221</v>
      </c>
      <c r="H16" s="150">
        <f>SUM(H61:H64)</f>
        <v>97.3</v>
      </c>
      <c r="I16" s="174">
        <f t="shared" si="3"/>
        <v>1.55040736</v>
      </c>
      <c r="J16" s="22">
        <v>1394.86</v>
      </c>
      <c r="K16" s="174">
        <f t="shared" si="4"/>
        <v>34.3261434</v>
      </c>
      <c r="L16" s="22">
        <v>79.65</v>
      </c>
      <c r="M16" s="174">
        <f t="shared" si="5"/>
        <v>5.005813405</v>
      </c>
      <c r="N16" s="139">
        <v>517.82</v>
      </c>
      <c r="O16" s="174">
        <f t="shared" si="6"/>
        <v>34.6414236</v>
      </c>
      <c r="P16" s="150">
        <f>SUM(P61:P64)</f>
        <v>163.43</v>
      </c>
      <c r="Q16" s="174">
        <f t="shared" si="7"/>
        <v>12.03319197</v>
      </c>
      <c r="R16" s="150">
        <f>SUM(R61:R64)</f>
        <v>120.15</v>
      </c>
      <c r="S16" s="174">
        <f t="shared" si="8"/>
        <v>19.34004024</v>
      </c>
      <c r="T16" s="150">
        <f>SUM(T61:T64)</f>
        <v>110.45</v>
      </c>
      <c r="U16" s="174">
        <f t="shared" si="9"/>
        <v>42.0281583</v>
      </c>
      <c r="V16" s="150">
        <f>SUM(V61:V64)</f>
        <v>0</v>
      </c>
      <c r="W16" s="174">
        <f t="shared" si="10"/>
        <v>0</v>
      </c>
      <c r="X16" s="150">
        <f>SUM(X61:X64)</f>
        <v>1.39</v>
      </c>
      <c r="Y16" s="174">
        <f t="shared" si="11"/>
        <v>6.939590614</v>
      </c>
      <c r="Z16" s="139">
        <f t="shared" si="12"/>
        <v>4354.62</v>
      </c>
      <c r="AA16" s="174">
        <f t="shared" si="13"/>
        <v>17.99200763</v>
      </c>
    </row>
    <row r="17" ht="24.75" customHeight="1">
      <c r="A17" s="22" t="s">
        <v>267</v>
      </c>
      <c r="B17" s="22">
        <v>0.0</v>
      </c>
      <c r="C17" s="174">
        <v>0.0</v>
      </c>
      <c r="D17" s="22">
        <v>0.0</v>
      </c>
      <c r="E17" s="174">
        <f t="shared" si="1"/>
        <v>0</v>
      </c>
      <c r="F17" s="22">
        <v>7.12</v>
      </c>
      <c r="G17" s="174">
        <f t="shared" si="2"/>
        <v>0.08437118582</v>
      </c>
      <c r="H17" s="150">
        <f>SUM(H65:H67)</f>
        <v>0.21</v>
      </c>
      <c r="I17" s="174">
        <f t="shared" si="3"/>
        <v>0.003346202936</v>
      </c>
      <c r="J17" s="22">
        <v>3.1</v>
      </c>
      <c r="K17" s="174">
        <f t="shared" si="4"/>
        <v>0.0762879748</v>
      </c>
      <c r="L17" s="22">
        <v>0.03</v>
      </c>
      <c r="M17" s="174">
        <f t="shared" si="5"/>
        <v>0.001885428778</v>
      </c>
      <c r="N17" s="139">
        <v>6.68</v>
      </c>
      <c r="O17" s="174">
        <f t="shared" si="6"/>
        <v>0.4468825261</v>
      </c>
      <c r="P17" s="150">
        <f>SUM(P65:P67)</f>
        <v>235.43</v>
      </c>
      <c r="Q17" s="174">
        <f t="shared" si="7"/>
        <v>17.33448195</v>
      </c>
      <c r="R17" s="150">
        <f>SUM(R65:R67)</f>
        <v>0</v>
      </c>
      <c r="S17" s="174">
        <f t="shared" si="8"/>
        <v>0</v>
      </c>
      <c r="T17" s="150">
        <f>SUM(T65:T67)</f>
        <v>0</v>
      </c>
      <c r="U17" s="174">
        <f t="shared" si="9"/>
        <v>0</v>
      </c>
      <c r="V17" s="150">
        <f>SUM(V65:V67)</f>
        <v>0</v>
      </c>
      <c r="W17" s="174">
        <f t="shared" si="10"/>
        <v>0</v>
      </c>
      <c r="X17" s="150">
        <f>SUM(X65:X67)</f>
        <v>1</v>
      </c>
      <c r="Y17" s="174">
        <f t="shared" si="11"/>
        <v>4.992511233</v>
      </c>
      <c r="Z17" s="139">
        <f t="shared" si="12"/>
        <v>253.57</v>
      </c>
      <c r="AA17" s="174">
        <f t="shared" si="13"/>
        <v>1.047676577</v>
      </c>
    </row>
    <row r="18" ht="24.75" customHeight="1">
      <c r="A18" s="44" t="s">
        <v>268</v>
      </c>
      <c r="B18" s="44">
        <v>0.0</v>
      </c>
      <c r="C18" s="175">
        <v>0.0</v>
      </c>
      <c r="D18" s="44">
        <v>1.52</v>
      </c>
      <c r="E18" s="175">
        <f t="shared" si="1"/>
        <v>2.722063037</v>
      </c>
      <c r="F18" s="44">
        <v>694.93</v>
      </c>
      <c r="G18" s="175">
        <f t="shared" si="2"/>
        <v>8.234841034</v>
      </c>
      <c r="H18" s="151">
        <f>SUM(H68)</f>
        <v>226.48</v>
      </c>
      <c r="I18" s="175">
        <f t="shared" si="3"/>
        <v>3.608800195</v>
      </c>
      <c r="J18" s="44">
        <v>0.0</v>
      </c>
      <c r="K18" s="175">
        <f t="shared" si="4"/>
        <v>0</v>
      </c>
      <c r="L18" s="44">
        <v>0.0</v>
      </c>
      <c r="M18" s="175">
        <f t="shared" si="5"/>
        <v>0</v>
      </c>
      <c r="N18" s="142">
        <v>237.71</v>
      </c>
      <c r="O18" s="175">
        <f t="shared" si="6"/>
        <v>15.90246187</v>
      </c>
      <c r="P18" s="151">
        <f>SUM(P68)</f>
        <v>53.38</v>
      </c>
      <c r="Q18" s="175">
        <f t="shared" si="7"/>
        <v>3.930317488</v>
      </c>
      <c r="R18" s="151">
        <f>SUM(R68)</f>
        <v>181.6</v>
      </c>
      <c r="S18" s="175">
        <f t="shared" si="8"/>
        <v>29.23138833</v>
      </c>
      <c r="T18" s="151">
        <f>SUM(T68)</f>
        <v>51.16</v>
      </c>
      <c r="U18" s="175">
        <f t="shared" si="9"/>
        <v>19.46727549</v>
      </c>
      <c r="V18" s="151">
        <f>SUM(V68)</f>
        <v>7</v>
      </c>
      <c r="W18" s="175">
        <f t="shared" si="10"/>
        <v>33.60537686</v>
      </c>
      <c r="X18" s="151">
        <f>SUM(X68)</f>
        <v>6.26</v>
      </c>
      <c r="Y18" s="175">
        <f t="shared" si="11"/>
        <v>31.25312032</v>
      </c>
      <c r="Z18" s="142">
        <f t="shared" si="12"/>
        <v>1460.04</v>
      </c>
      <c r="AA18" s="175">
        <f t="shared" si="13"/>
        <v>6.032455373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7">
        <f>SUM(D10:D18)</f>
        <v>55.84</v>
      </c>
      <c r="E19" s="178">
        <f t="shared" si="1"/>
        <v>100</v>
      </c>
      <c r="F19" s="177">
        <f>SUM(F10:F18)</f>
        <v>8438.9</v>
      </c>
      <c r="G19" s="178">
        <f t="shared" si="2"/>
        <v>100</v>
      </c>
      <c r="H19" s="179">
        <f>SUM(H10:H18)</f>
        <v>6275.77</v>
      </c>
      <c r="I19" s="178">
        <f t="shared" si="3"/>
        <v>100</v>
      </c>
      <c r="J19" s="177">
        <f>SUM(J10:J18)</f>
        <v>4063.55</v>
      </c>
      <c r="K19" s="178">
        <f t="shared" si="4"/>
        <v>100</v>
      </c>
      <c r="L19" s="177">
        <f>SUM(L10:L18)</f>
        <v>1591.15</v>
      </c>
      <c r="M19" s="178">
        <f t="shared" si="5"/>
        <v>100</v>
      </c>
      <c r="N19" s="155">
        <f>SUM(N10:N18)</f>
        <v>1494.8</v>
      </c>
      <c r="O19" s="178">
        <f t="shared" si="6"/>
        <v>100</v>
      </c>
      <c r="P19" s="155">
        <f>SUM(P10:P18)</f>
        <v>1358.16</v>
      </c>
      <c r="Q19" s="178">
        <f t="shared" si="7"/>
        <v>100</v>
      </c>
      <c r="R19" s="155">
        <f>SUM(R10:R18)</f>
        <v>621.25</v>
      </c>
      <c r="S19" s="178">
        <f t="shared" si="8"/>
        <v>100</v>
      </c>
      <c r="T19" s="179">
        <f>SUM(T10:T18)</f>
        <v>262.8</v>
      </c>
      <c r="U19" s="178">
        <f t="shared" si="9"/>
        <v>100</v>
      </c>
      <c r="V19" s="179">
        <f>SUM(V10:V18)</f>
        <v>20.83</v>
      </c>
      <c r="W19" s="178">
        <f t="shared" si="10"/>
        <v>100</v>
      </c>
      <c r="X19" s="179">
        <f>SUM(X10:X18)</f>
        <v>20.03</v>
      </c>
      <c r="Y19" s="178">
        <f t="shared" si="11"/>
        <v>100</v>
      </c>
      <c r="Z19" s="155">
        <f>SUM(Z10:Z18)</f>
        <v>24203.08</v>
      </c>
      <c r="AA19" s="180">
        <f t="shared" si="13"/>
        <v>100</v>
      </c>
    </row>
    <row r="20" ht="12.75" customHeight="1"/>
    <row r="21" ht="12.75" customHeight="1"/>
    <row r="22" ht="12.75" customHeight="1">
      <c r="A22" s="1" t="s">
        <v>0</v>
      </c>
    </row>
    <row r="23" ht="12.75" customHeight="1">
      <c r="A23" s="1" t="s">
        <v>2</v>
      </c>
    </row>
    <row r="24" ht="12.75" customHeight="1">
      <c r="A24" s="1" t="s">
        <v>190</v>
      </c>
    </row>
    <row r="25" ht="13.5" customHeight="1"/>
    <row r="26" ht="12.75" customHeight="1"/>
    <row r="27" ht="12.75" customHeight="1">
      <c r="A27" s="181" t="s">
        <v>216</v>
      </c>
      <c r="B27" s="166" t="s">
        <v>260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66" t="s">
        <v>15</v>
      </c>
      <c r="AA27" s="159"/>
    </row>
    <row r="28" ht="12.75" customHeight="1">
      <c r="A28" s="182"/>
      <c r="B28" s="168" t="s">
        <v>154</v>
      </c>
      <c r="C28" s="71"/>
      <c r="D28" s="168" t="s">
        <v>155</v>
      </c>
      <c r="E28" s="71"/>
      <c r="F28" s="168" t="s">
        <v>156</v>
      </c>
      <c r="G28" s="71"/>
      <c r="H28" s="168" t="s">
        <v>157</v>
      </c>
      <c r="I28" s="71"/>
      <c r="J28" s="168" t="s">
        <v>158</v>
      </c>
      <c r="K28" s="71"/>
      <c r="L28" s="168" t="s">
        <v>159</v>
      </c>
      <c r="M28" s="71"/>
      <c r="N28" s="169" t="s">
        <v>161</v>
      </c>
      <c r="O28" s="71"/>
      <c r="P28" s="168" t="s">
        <v>162</v>
      </c>
      <c r="Q28" s="71"/>
      <c r="R28" s="168" t="s">
        <v>163</v>
      </c>
      <c r="S28" s="71"/>
      <c r="T28" s="168" t="s">
        <v>164</v>
      </c>
      <c r="U28" s="71"/>
      <c r="V28" s="168" t="s">
        <v>165</v>
      </c>
      <c r="W28" s="71"/>
      <c r="X28" s="168" t="s">
        <v>166</v>
      </c>
      <c r="Y28" s="71"/>
      <c r="Z28" s="96" t="s">
        <v>261</v>
      </c>
      <c r="AA28" s="170" t="s">
        <v>9</v>
      </c>
    </row>
    <row r="29" ht="12.75" customHeight="1">
      <c r="A29" s="120"/>
      <c r="B29" s="171" t="s">
        <v>261</v>
      </c>
      <c r="C29" s="171" t="s">
        <v>9</v>
      </c>
      <c r="D29" s="171" t="s">
        <v>261</v>
      </c>
      <c r="E29" s="171" t="s">
        <v>9</v>
      </c>
      <c r="F29" s="171" t="s">
        <v>261</v>
      </c>
      <c r="G29" s="171" t="s">
        <v>9</v>
      </c>
      <c r="H29" s="171" t="s">
        <v>261</v>
      </c>
      <c r="I29" s="171" t="s">
        <v>9</v>
      </c>
      <c r="J29" s="171" t="s">
        <v>261</v>
      </c>
      <c r="K29" s="171" t="s">
        <v>9</v>
      </c>
      <c r="L29" s="171" t="s">
        <v>261</v>
      </c>
      <c r="M29" s="171" t="s">
        <v>9</v>
      </c>
      <c r="N29" s="172" t="s">
        <v>261</v>
      </c>
      <c r="O29" s="171" t="s">
        <v>9</v>
      </c>
      <c r="P29" s="171" t="s">
        <v>261</v>
      </c>
      <c r="Q29" s="171" t="s">
        <v>9</v>
      </c>
      <c r="R29" s="171" t="s">
        <v>261</v>
      </c>
      <c r="S29" s="171" t="s">
        <v>9</v>
      </c>
      <c r="T29" s="171" t="s">
        <v>261</v>
      </c>
      <c r="U29" s="171" t="s">
        <v>9</v>
      </c>
      <c r="V29" s="171" t="s">
        <v>261</v>
      </c>
      <c r="W29" s="171" t="s">
        <v>9</v>
      </c>
      <c r="X29" s="171" t="s">
        <v>261</v>
      </c>
      <c r="Y29" s="171" t="s">
        <v>9</v>
      </c>
      <c r="Z29" s="14"/>
      <c r="AA29" s="15"/>
    </row>
    <row r="30" ht="12.75" customHeight="1">
      <c r="A30" s="16" t="s">
        <v>217</v>
      </c>
      <c r="B30" s="150"/>
      <c r="C30" s="150"/>
      <c r="D30" s="150"/>
      <c r="E30" s="150">
        <f t="shared" ref="E30:E68" si="14">((D30/D$69*100))</f>
        <v>0</v>
      </c>
      <c r="F30" s="150"/>
      <c r="G30" s="150">
        <f t="shared" ref="G30:G68" si="15">((F30/F$69*100))</f>
        <v>0</v>
      </c>
      <c r="H30" s="150"/>
      <c r="I30" s="150">
        <f t="shared" ref="I30:I68" si="16">((H30/H$69*100))</f>
        <v>0</v>
      </c>
      <c r="J30" s="150"/>
      <c r="K30" s="150">
        <f t="shared" ref="K30:K68" si="17">((J30/J$69*100))</f>
        <v>0</v>
      </c>
      <c r="L30" s="150"/>
      <c r="M30" s="150">
        <f t="shared" ref="M30:M68" si="18">((L30/L$69*100))</f>
        <v>0</v>
      </c>
      <c r="N30" s="150">
        <v>131.35999999999999</v>
      </c>
      <c r="O30" s="150">
        <f t="shared" ref="O30:O68" si="19">((N30/N$69*100))</f>
        <v>8.787797699</v>
      </c>
      <c r="P30" s="150">
        <v>13.219999999999999</v>
      </c>
      <c r="Q30" s="150">
        <f t="shared" ref="Q30:Q68" si="20">((P30/P$69*100))</f>
        <v>0.9733757437</v>
      </c>
      <c r="R30" s="150">
        <v>228.0</v>
      </c>
      <c r="S30" s="150">
        <f t="shared" ref="S30:S68" si="21">((R30/R$69*100))</f>
        <v>36.70020121</v>
      </c>
      <c r="T30" s="150">
        <v>0.25</v>
      </c>
      <c r="U30" s="150">
        <f t="shared" ref="U30:U68" si="22">((T30/T$69*100))</f>
        <v>0.09512937595</v>
      </c>
      <c r="V30" s="150"/>
      <c r="W30" s="150">
        <f t="shared" ref="W30:W68" si="23">((V30/V$69*100))</f>
        <v>0</v>
      </c>
      <c r="X30" s="150"/>
      <c r="Y30" s="150">
        <f t="shared" ref="Y30:Y68" si="24">((X30/X$69*100))</f>
        <v>0</v>
      </c>
      <c r="Z30" s="150">
        <f t="shared" ref="Z30:Z68" si="25">B30+D30+F30+H30+J30+L30+N30+P30+R30+T30+V30+X30</f>
        <v>372.83</v>
      </c>
      <c r="AA30" s="150">
        <f t="shared" ref="AA30:AA68" si="26">((Z30/Z$69*100))</f>
        <v>1.540423781</v>
      </c>
    </row>
    <row r="31" ht="12.75" customHeight="1">
      <c r="A31" s="22" t="s">
        <v>218</v>
      </c>
      <c r="B31" s="150"/>
      <c r="C31" s="150"/>
      <c r="D31" s="150"/>
      <c r="E31" s="150">
        <f t="shared" si="14"/>
        <v>0</v>
      </c>
      <c r="F31" s="150">
        <v>1.82</v>
      </c>
      <c r="G31" s="150">
        <f t="shared" si="15"/>
        <v>0.02156679188</v>
      </c>
      <c r="H31" s="150"/>
      <c r="I31" s="150">
        <f t="shared" si="16"/>
        <v>0</v>
      </c>
      <c r="J31" s="150"/>
      <c r="K31" s="150">
        <f t="shared" si="17"/>
        <v>0</v>
      </c>
      <c r="L31" s="150">
        <v>105.2</v>
      </c>
      <c r="M31" s="150">
        <f t="shared" si="18"/>
        <v>6.611570248</v>
      </c>
      <c r="N31" s="150">
        <v>42.440000000000005</v>
      </c>
      <c r="O31" s="150">
        <f t="shared" si="19"/>
        <v>2.839175809</v>
      </c>
      <c r="P31" s="150">
        <v>78.02000000000001</v>
      </c>
      <c r="Q31" s="150">
        <f t="shared" si="20"/>
        <v>5.744536726</v>
      </c>
      <c r="R31" s="150">
        <v>7.8</v>
      </c>
      <c r="S31" s="150">
        <f t="shared" si="21"/>
        <v>1.255533199</v>
      </c>
      <c r="T31" s="150">
        <v>17.12</v>
      </c>
      <c r="U31" s="150">
        <f t="shared" si="22"/>
        <v>6.514459665</v>
      </c>
      <c r="V31" s="150">
        <v>0.02</v>
      </c>
      <c r="W31" s="150">
        <f t="shared" si="23"/>
        <v>0.09601536246</v>
      </c>
      <c r="X31" s="150"/>
      <c r="Y31" s="150">
        <f t="shared" si="24"/>
        <v>0</v>
      </c>
      <c r="Z31" s="150">
        <f t="shared" si="25"/>
        <v>252.42</v>
      </c>
      <c r="AA31" s="150">
        <f t="shared" si="26"/>
        <v>1.042925115</v>
      </c>
    </row>
    <row r="32" ht="12.75" customHeight="1">
      <c r="A32" s="22" t="s">
        <v>219</v>
      </c>
      <c r="B32" s="150"/>
      <c r="C32" s="150"/>
      <c r="D32" s="150">
        <v>0.25</v>
      </c>
      <c r="E32" s="150">
        <f t="shared" si="14"/>
        <v>0.4477077364</v>
      </c>
      <c r="F32" s="150">
        <v>1.0</v>
      </c>
      <c r="G32" s="150">
        <f t="shared" si="15"/>
        <v>0.01184988565</v>
      </c>
      <c r="H32" s="150"/>
      <c r="I32" s="150">
        <f t="shared" si="16"/>
        <v>0</v>
      </c>
      <c r="J32" s="150"/>
      <c r="K32" s="150">
        <f t="shared" si="17"/>
        <v>0</v>
      </c>
      <c r="L32" s="150"/>
      <c r="M32" s="150">
        <f t="shared" si="18"/>
        <v>0</v>
      </c>
      <c r="N32" s="150">
        <v>3.21</v>
      </c>
      <c r="O32" s="150">
        <f t="shared" si="19"/>
        <v>0.2147444474</v>
      </c>
      <c r="P32" s="150">
        <v>4.36</v>
      </c>
      <c r="Q32" s="150">
        <f t="shared" si="20"/>
        <v>0.3210225599</v>
      </c>
      <c r="R32" s="150">
        <v>7.0</v>
      </c>
      <c r="S32" s="150">
        <f t="shared" si="21"/>
        <v>1.126760563</v>
      </c>
      <c r="T32" s="150">
        <v>9.25</v>
      </c>
      <c r="U32" s="150">
        <f t="shared" si="22"/>
        <v>3.51978691</v>
      </c>
      <c r="V32" s="150"/>
      <c r="W32" s="150">
        <f t="shared" si="23"/>
        <v>0</v>
      </c>
      <c r="X32" s="150"/>
      <c r="Y32" s="150">
        <f t="shared" si="24"/>
        <v>0</v>
      </c>
      <c r="Z32" s="150">
        <f t="shared" si="25"/>
        <v>25.07</v>
      </c>
      <c r="AA32" s="150">
        <f t="shared" si="26"/>
        <v>0.1035818582</v>
      </c>
    </row>
    <row r="33" ht="12.75" customHeight="1">
      <c r="A33" s="22" t="s">
        <v>220</v>
      </c>
      <c r="B33" s="150"/>
      <c r="C33" s="150"/>
      <c r="D33" s="150">
        <v>0.01</v>
      </c>
      <c r="E33" s="150">
        <f t="shared" si="14"/>
        <v>0.01790830946</v>
      </c>
      <c r="F33" s="150">
        <v>212.1</v>
      </c>
      <c r="G33" s="150">
        <f t="shared" si="15"/>
        <v>2.513360746</v>
      </c>
      <c r="H33" s="150">
        <v>0.1</v>
      </c>
      <c r="I33" s="150">
        <f t="shared" si="16"/>
        <v>0.00159342997</v>
      </c>
      <c r="J33" s="150"/>
      <c r="K33" s="150">
        <f t="shared" si="17"/>
        <v>0</v>
      </c>
      <c r="L33" s="150">
        <v>71.96000000000001</v>
      </c>
      <c r="M33" s="150">
        <f t="shared" si="18"/>
        <v>4.522515162</v>
      </c>
      <c r="N33" s="150">
        <v>0.2</v>
      </c>
      <c r="O33" s="150">
        <f t="shared" si="19"/>
        <v>0.01337971635</v>
      </c>
      <c r="P33" s="150">
        <v>249.96</v>
      </c>
      <c r="Q33" s="150">
        <f t="shared" si="20"/>
        <v>18.40431172</v>
      </c>
      <c r="R33" s="150">
        <v>23.25</v>
      </c>
      <c r="S33" s="150">
        <f t="shared" si="21"/>
        <v>3.742454728</v>
      </c>
      <c r="T33" s="150">
        <v>1.45</v>
      </c>
      <c r="U33" s="150">
        <f t="shared" si="22"/>
        <v>0.5517503805</v>
      </c>
      <c r="V33" s="150"/>
      <c r="W33" s="150">
        <f t="shared" si="23"/>
        <v>0</v>
      </c>
      <c r="X33" s="150"/>
      <c r="Y33" s="150">
        <f t="shared" si="24"/>
        <v>0</v>
      </c>
      <c r="Z33" s="150">
        <f t="shared" si="25"/>
        <v>559.03</v>
      </c>
      <c r="AA33" s="150">
        <f t="shared" si="26"/>
        <v>2.309747354</v>
      </c>
    </row>
    <row r="34" ht="12.75" customHeight="1">
      <c r="A34" s="22" t="s">
        <v>221</v>
      </c>
      <c r="B34" s="150"/>
      <c r="C34" s="150"/>
      <c r="D34" s="150"/>
      <c r="E34" s="150">
        <f t="shared" si="14"/>
        <v>0</v>
      </c>
      <c r="F34" s="150"/>
      <c r="G34" s="150">
        <f t="shared" si="15"/>
        <v>0</v>
      </c>
      <c r="H34" s="150">
        <v>1.9</v>
      </c>
      <c r="I34" s="150">
        <f t="shared" si="16"/>
        <v>0.03027516942</v>
      </c>
      <c r="J34" s="150">
        <v>80.0</v>
      </c>
      <c r="K34" s="150">
        <f t="shared" si="17"/>
        <v>1.96872193</v>
      </c>
      <c r="L34" s="150">
        <v>4.81</v>
      </c>
      <c r="M34" s="150">
        <f t="shared" si="18"/>
        <v>0.3022970807</v>
      </c>
      <c r="N34" s="150">
        <v>8.65</v>
      </c>
      <c r="O34" s="150">
        <f t="shared" si="19"/>
        <v>0.5786727321</v>
      </c>
      <c r="P34" s="150"/>
      <c r="Q34" s="150">
        <f t="shared" si="20"/>
        <v>0</v>
      </c>
      <c r="R34" s="150"/>
      <c r="S34" s="150">
        <f t="shared" si="21"/>
        <v>0</v>
      </c>
      <c r="T34" s="150"/>
      <c r="U34" s="150">
        <f t="shared" si="22"/>
        <v>0</v>
      </c>
      <c r="V34" s="150"/>
      <c r="W34" s="150">
        <f t="shared" si="23"/>
        <v>0</v>
      </c>
      <c r="X34" s="150"/>
      <c r="Y34" s="150">
        <f t="shared" si="24"/>
        <v>0</v>
      </c>
      <c r="Z34" s="150">
        <f t="shared" si="25"/>
        <v>95.36</v>
      </c>
      <c r="AA34" s="150">
        <f t="shared" si="26"/>
        <v>0.3939994414</v>
      </c>
    </row>
    <row r="35" ht="12.75" customHeight="1">
      <c r="A35" s="22" t="s">
        <v>222</v>
      </c>
      <c r="B35" s="150"/>
      <c r="C35" s="150"/>
      <c r="D35" s="150"/>
      <c r="E35" s="150">
        <f t="shared" si="14"/>
        <v>0</v>
      </c>
      <c r="F35" s="150"/>
      <c r="G35" s="150">
        <f t="shared" si="15"/>
        <v>0</v>
      </c>
      <c r="H35" s="150"/>
      <c r="I35" s="150">
        <f t="shared" si="16"/>
        <v>0</v>
      </c>
      <c r="J35" s="150"/>
      <c r="K35" s="150">
        <f t="shared" si="17"/>
        <v>0</v>
      </c>
      <c r="L35" s="150">
        <v>20.95</v>
      </c>
      <c r="M35" s="150">
        <f t="shared" si="18"/>
        <v>1.316657763</v>
      </c>
      <c r="N35" s="150">
        <v>0.05</v>
      </c>
      <c r="O35" s="150">
        <f t="shared" si="19"/>
        <v>0.003344929088</v>
      </c>
      <c r="P35" s="150">
        <v>3.0</v>
      </c>
      <c r="Q35" s="150">
        <f t="shared" si="20"/>
        <v>0.2208870825</v>
      </c>
      <c r="R35" s="150"/>
      <c r="S35" s="150">
        <f t="shared" si="21"/>
        <v>0</v>
      </c>
      <c r="T35" s="150"/>
      <c r="U35" s="150">
        <f t="shared" si="22"/>
        <v>0</v>
      </c>
      <c r="V35" s="150"/>
      <c r="W35" s="150">
        <f t="shared" si="23"/>
        <v>0</v>
      </c>
      <c r="X35" s="150"/>
      <c r="Y35" s="150">
        <f t="shared" si="24"/>
        <v>0</v>
      </c>
      <c r="Z35" s="150">
        <f t="shared" si="25"/>
        <v>24</v>
      </c>
      <c r="AA35" s="150">
        <f t="shared" si="26"/>
        <v>0.09916093324</v>
      </c>
    </row>
    <row r="36" ht="12.75" customHeight="1">
      <c r="A36" s="22" t="s">
        <v>223</v>
      </c>
      <c r="B36" s="150"/>
      <c r="C36" s="150"/>
      <c r="D36" s="150"/>
      <c r="E36" s="150">
        <f t="shared" si="14"/>
        <v>0</v>
      </c>
      <c r="F36" s="150"/>
      <c r="G36" s="150">
        <f t="shared" si="15"/>
        <v>0</v>
      </c>
      <c r="H36" s="150"/>
      <c r="I36" s="150">
        <f t="shared" si="16"/>
        <v>0</v>
      </c>
      <c r="J36" s="150"/>
      <c r="K36" s="150">
        <f t="shared" si="17"/>
        <v>0</v>
      </c>
      <c r="L36" s="150">
        <v>24.349999999999998</v>
      </c>
      <c r="M36" s="150">
        <f t="shared" si="18"/>
        <v>1.530339691</v>
      </c>
      <c r="N36" s="150"/>
      <c r="O36" s="150">
        <f t="shared" si="19"/>
        <v>0</v>
      </c>
      <c r="P36" s="150"/>
      <c r="Q36" s="150">
        <f t="shared" si="20"/>
        <v>0</v>
      </c>
      <c r="R36" s="150"/>
      <c r="S36" s="150">
        <f t="shared" si="21"/>
        <v>0</v>
      </c>
      <c r="T36" s="150"/>
      <c r="U36" s="150">
        <f t="shared" si="22"/>
        <v>0</v>
      </c>
      <c r="V36" s="150"/>
      <c r="W36" s="150">
        <f t="shared" si="23"/>
        <v>0</v>
      </c>
      <c r="X36" s="150"/>
      <c r="Y36" s="150">
        <f t="shared" si="24"/>
        <v>0</v>
      </c>
      <c r="Z36" s="150">
        <f t="shared" si="25"/>
        <v>24.35</v>
      </c>
      <c r="AA36" s="150">
        <f t="shared" si="26"/>
        <v>0.1006070302</v>
      </c>
    </row>
    <row r="37" ht="12.75" customHeight="1">
      <c r="A37" s="22" t="s">
        <v>224</v>
      </c>
      <c r="B37" s="150"/>
      <c r="C37" s="150"/>
      <c r="D37" s="150"/>
      <c r="E37" s="150">
        <f t="shared" si="14"/>
        <v>0</v>
      </c>
      <c r="F37" s="150"/>
      <c r="G37" s="150">
        <f t="shared" si="15"/>
        <v>0</v>
      </c>
      <c r="H37" s="150"/>
      <c r="I37" s="150">
        <f t="shared" si="16"/>
        <v>0</v>
      </c>
      <c r="J37" s="150"/>
      <c r="K37" s="150">
        <f t="shared" si="17"/>
        <v>0</v>
      </c>
      <c r="L37" s="150"/>
      <c r="M37" s="150">
        <f t="shared" si="18"/>
        <v>0</v>
      </c>
      <c r="N37" s="150">
        <v>2.8</v>
      </c>
      <c r="O37" s="150">
        <f t="shared" si="19"/>
        <v>0.1873160289</v>
      </c>
      <c r="P37" s="150">
        <v>40.91</v>
      </c>
      <c r="Q37" s="150">
        <f t="shared" si="20"/>
        <v>3.012163515</v>
      </c>
      <c r="R37" s="150"/>
      <c r="S37" s="150">
        <f t="shared" si="21"/>
        <v>0</v>
      </c>
      <c r="T37" s="150">
        <v>4.0</v>
      </c>
      <c r="U37" s="150">
        <f t="shared" si="22"/>
        <v>1.522070015</v>
      </c>
      <c r="V37" s="150"/>
      <c r="W37" s="150">
        <f t="shared" si="23"/>
        <v>0</v>
      </c>
      <c r="X37" s="150"/>
      <c r="Y37" s="150">
        <f t="shared" si="24"/>
        <v>0</v>
      </c>
      <c r="Z37" s="150">
        <f t="shared" si="25"/>
        <v>47.71</v>
      </c>
      <c r="AA37" s="150">
        <f t="shared" si="26"/>
        <v>0.1971236719</v>
      </c>
    </row>
    <row r="38" ht="12.75" customHeight="1">
      <c r="A38" s="44" t="s">
        <v>225</v>
      </c>
      <c r="B38" s="151"/>
      <c r="C38" s="151"/>
      <c r="D38" s="151"/>
      <c r="E38" s="151">
        <f t="shared" si="14"/>
        <v>0</v>
      </c>
      <c r="F38" s="151">
        <v>1.56</v>
      </c>
      <c r="G38" s="151">
        <f t="shared" si="15"/>
        <v>0.01848582161</v>
      </c>
      <c r="H38" s="151"/>
      <c r="I38" s="151">
        <f t="shared" si="16"/>
        <v>0</v>
      </c>
      <c r="J38" s="151"/>
      <c r="K38" s="151">
        <f t="shared" si="17"/>
        <v>0</v>
      </c>
      <c r="L38" s="151">
        <v>0.2</v>
      </c>
      <c r="M38" s="151">
        <f t="shared" si="18"/>
        <v>0.01256952519</v>
      </c>
      <c r="N38" s="151">
        <v>7.859999999999999</v>
      </c>
      <c r="O38" s="151">
        <f t="shared" si="19"/>
        <v>0.5258228526</v>
      </c>
      <c r="P38" s="151">
        <v>7.550000000000001</v>
      </c>
      <c r="Q38" s="151">
        <f t="shared" si="20"/>
        <v>0.5558991577</v>
      </c>
      <c r="R38" s="151"/>
      <c r="S38" s="151">
        <f t="shared" si="21"/>
        <v>0</v>
      </c>
      <c r="T38" s="151"/>
      <c r="U38" s="151">
        <f t="shared" si="22"/>
        <v>0</v>
      </c>
      <c r="V38" s="151">
        <v>0.15</v>
      </c>
      <c r="W38" s="151">
        <f t="shared" si="23"/>
        <v>0.7201152184</v>
      </c>
      <c r="X38" s="151"/>
      <c r="Y38" s="151">
        <f t="shared" si="24"/>
        <v>0</v>
      </c>
      <c r="Z38" s="151">
        <f t="shared" si="25"/>
        <v>17.32</v>
      </c>
      <c r="AA38" s="151">
        <f t="shared" si="26"/>
        <v>0.07156114015</v>
      </c>
    </row>
    <row r="39" ht="12.75" customHeight="1">
      <c r="A39" s="16" t="s">
        <v>226</v>
      </c>
      <c r="B39" s="152"/>
      <c r="C39" s="152"/>
      <c r="D39" s="152"/>
      <c r="E39" s="152">
        <f t="shared" si="14"/>
        <v>0</v>
      </c>
      <c r="F39" s="152"/>
      <c r="G39" s="152">
        <f t="shared" si="15"/>
        <v>0</v>
      </c>
      <c r="H39" s="152">
        <v>0.0</v>
      </c>
      <c r="I39" s="152">
        <f t="shared" si="16"/>
        <v>0</v>
      </c>
      <c r="J39" s="152"/>
      <c r="K39" s="152">
        <f t="shared" si="17"/>
        <v>0</v>
      </c>
      <c r="L39" s="152">
        <v>779.5</v>
      </c>
      <c r="M39" s="152">
        <f t="shared" si="18"/>
        <v>48.98972441</v>
      </c>
      <c r="N39" s="152">
        <v>24.0</v>
      </c>
      <c r="O39" s="152">
        <f t="shared" si="19"/>
        <v>1.605565962</v>
      </c>
      <c r="P39" s="152">
        <v>0.05</v>
      </c>
      <c r="Q39" s="152">
        <f t="shared" si="20"/>
        <v>0.003681451375</v>
      </c>
      <c r="R39" s="152">
        <v>0.0</v>
      </c>
      <c r="S39" s="152">
        <f t="shared" si="21"/>
        <v>0</v>
      </c>
      <c r="T39" s="152">
        <v>0.25</v>
      </c>
      <c r="U39" s="152">
        <f t="shared" si="22"/>
        <v>0.09512937595</v>
      </c>
      <c r="V39" s="152">
        <v>0.0</v>
      </c>
      <c r="W39" s="152">
        <f t="shared" si="23"/>
        <v>0</v>
      </c>
      <c r="X39" s="152">
        <v>0.0</v>
      </c>
      <c r="Y39" s="152">
        <f t="shared" si="24"/>
        <v>0</v>
      </c>
      <c r="Z39" s="152">
        <f t="shared" si="25"/>
        <v>803.8</v>
      </c>
      <c r="AA39" s="152">
        <f t="shared" si="26"/>
        <v>3.321064922</v>
      </c>
    </row>
    <row r="40" ht="12.75" customHeight="1">
      <c r="A40" s="22" t="s">
        <v>227</v>
      </c>
      <c r="B40" s="150"/>
      <c r="C40" s="150"/>
      <c r="D40" s="150">
        <v>12.12</v>
      </c>
      <c r="E40" s="150">
        <f t="shared" si="14"/>
        <v>21.70487106</v>
      </c>
      <c r="F40" s="150">
        <v>11.76</v>
      </c>
      <c r="G40" s="150">
        <f t="shared" si="15"/>
        <v>0.1393546552</v>
      </c>
      <c r="H40" s="150">
        <v>38.699999999999996</v>
      </c>
      <c r="I40" s="150">
        <f t="shared" si="16"/>
        <v>0.6166573982</v>
      </c>
      <c r="J40" s="150">
        <v>35.650000000000006</v>
      </c>
      <c r="K40" s="150">
        <f t="shared" si="17"/>
        <v>0.8773117102</v>
      </c>
      <c r="L40" s="150">
        <v>27.700000000000003</v>
      </c>
      <c r="M40" s="150">
        <f t="shared" si="18"/>
        <v>1.740879238</v>
      </c>
      <c r="N40" s="150">
        <v>35.92</v>
      </c>
      <c r="O40" s="150">
        <f t="shared" si="19"/>
        <v>2.402997056</v>
      </c>
      <c r="P40" s="150">
        <v>16.45</v>
      </c>
      <c r="Q40" s="150">
        <f t="shared" si="20"/>
        <v>1.211197503</v>
      </c>
      <c r="R40" s="150">
        <v>0.0</v>
      </c>
      <c r="S40" s="150">
        <f t="shared" si="21"/>
        <v>0</v>
      </c>
      <c r="T40" s="150">
        <v>0.30000000000000004</v>
      </c>
      <c r="U40" s="150">
        <f t="shared" si="22"/>
        <v>0.1141552511</v>
      </c>
      <c r="V40" s="150">
        <v>1.0</v>
      </c>
      <c r="W40" s="150">
        <f t="shared" si="23"/>
        <v>4.800768123</v>
      </c>
      <c r="X40" s="150">
        <v>0.0</v>
      </c>
      <c r="Y40" s="150">
        <f t="shared" si="24"/>
        <v>0</v>
      </c>
      <c r="Z40" s="150">
        <f t="shared" si="25"/>
        <v>179.6</v>
      </c>
      <c r="AA40" s="150">
        <f t="shared" si="26"/>
        <v>0.7420543171</v>
      </c>
    </row>
    <row r="41" ht="12.75" customHeight="1">
      <c r="A41" s="22" t="s">
        <v>228</v>
      </c>
      <c r="B41" s="150"/>
      <c r="C41" s="150"/>
      <c r="D41" s="150"/>
      <c r="E41" s="150">
        <f t="shared" si="14"/>
        <v>0</v>
      </c>
      <c r="F41" s="150">
        <v>12.2</v>
      </c>
      <c r="G41" s="150">
        <f t="shared" si="15"/>
        <v>0.1445686049</v>
      </c>
      <c r="H41" s="150">
        <v>10.0</v>
      </c>
      <c r="I41" s="150">
        <f t="shared" si="16"/>
        <v>0.159342997</v>
      </c>
      <c r="J41" s="150"/>
      <c r="K41" s="150">
        <f t="shared" si="17"/>
        <v>0</v>
      </c>
      <c r="L41" s="150">
        <v>6.0</v>
      </c>
      <c r="M41" s="150">
        <f t="shared" si="18"/>
        <v>0.3770857556</v>
      </c>
      <c r="N41" s="150">
        <v>21.96</v>
      </c>
      <c r="O41" s="150">
        <f t="shared" si="19"/>
        <v>1.469092855</v>
      </c>
      <c r="P41" s="150"/>
      <c r="Q41" s="150">
        <f t="shared" si="20"/>
        <v>0</v>
      </c>
      <c r="R41" s="150"/>
      <c r="S41" s="150">
        <f t="shared" si="21"/>
        <v>0</v>
      </c>
      <c r="T41" s="150"/>
      <c r="U41" s="150">
        <f t="shared" si="22"/>
        <v>0</v>
      </c>
      <c r="V41" s="150"/>
      <c r="W41" s="150">
        <f t="shared" si="23"/>
        <v>0</v>
      </c>
      <c r="X41" s="150"/>
      <c r="Y41" s="150">
        <f t="shared" si="24"/>
        <v>0</v>
      </c>
      <c r="Z41" s="150">
        <f t="shared" si="25"/>
        <v>50.16</v>
      </c>
      <c r="AA41" s="150">
        <f t="shared" si="26"/>
        <v>0.2072463505</v>
      </c>
    </row>
    <row r="42" ht="12.75" customHeight="1">
      <c r="A42" s="22" t="s">
        <v>229</v>
      </c>
      <c r="B42" s="150"/>
      <c r="C42" s="150"/>
      <c r="D42" s="150"/>
      <c r="E42" s="150">
        <f t="shared" si="14"/>
        <v>0</v>
      </c>
      <c r="F42" s="150"/>
      <c r="G42" s="150">
        <f t="shared" si="15"/>
        <v>0</v>
      </c>
      <c r="H42" s="150">
        <v>1.01</v>
      </c>
      <c r="I42" s="150">
        <f t="shared" si="16"/>
        <v>0.01609364269</v>
      </c>
      <c r="J42" s="150">
        <v>3.0</v>
      </c>
      <c r="K42" s="150">
        <f t="shared" si="17"/>
        <v>0.07382707239</v>
      </c>
      <c r="L42" s="150">
        <v>5.45</v>
      </c>
      <c r="M42" s="150">
        <f t="shared" si="18"/>
        <v>0.3425195613</v>
      </c>
      <c r="N42" s="150">
        <v>0.39999999999999997</v>
      </c>
      <c r="O42" s="150">
        <f t="shared" si="19"/>
        <v>0.0267594327</v>
      </c>
      <c r="P42" s="150"/>
      <c r="Q42" s="150">
        <f t="shared" si="20"/>
        <v>0</v>
      </c>
      <c r="R42" s="150"/>
      <c r="S42" s="150">
        <f t="shared" si="21"/>
        <v>0</v>
      </c>
      <c r="T42" s="150"/>
      <c r="U42" s="150">
        <f t="shared" si="22"/>
        <v>0</v>
      </c>
      <c r="V42" s="150"/>
      <c r="W42" s="150">
        <f t="shared" si="23"/>
        <v>0</v>
      </c>
      <c r="X42" s="150"/>
      <c r="Y42" s="150">
        <f t="shared" si="24"/>
        <v>0</v>
      </c>
      <c r="Z42" s="150">
        <f t="shared" si="25"/>
        <v>9.86</v>
      </c>
      <c r="AA42" s="150">
        <f t="shared" si="26"/>
        <v>0.04073861674</v>
      </c>
    </row>
    <row r="43" ht="12.75" customHeight="1">
      <c r="A43" s="22" t="s">
        <v>230</v>
      </c>
      <c r="B43" s="150"/>
      <c r="C43" s="150"/>
      <c r="D43" s="150">
        <v>15.86</v>
      </c>
      <c r="E43" s="150">
        <f t="shared" si="14"/>
        <v>28.4025788</v>
      </c>
      <c r="F43" s="150">
        <v>0.13</v>
      </c>
      <c r="G43" s="150">
        <f t="shared" si="15"/>
        <v>0.001540485134</v>
      </c>
      <c r="H43" s="150">
        <v>3.0</v>
      </c>
      <c r="I43" s="150">
        <f t="shared" si="16"/>
        <v>0.04780289909</v>
      </c>
      <c r="J43" s="150">
        <v>10.0</v>
      </c>
      <c r="K43" s="150">
        <f t="shared" si="17"/>
        <v>0.2460902413</v>
      </c>
      <c r="L43" s="150"/>
      <c r="M43" s="150">
        <f t="shared" si="18"/>
        <v>0</v>
      </c>
      <c r="N43" s="150">
        <v>0.6100000000000001</v>
      </c>
      <c r="O43" s="150">
        <f t="shared" si="19"/>
        <v>0.04080813487</v>
      </c>
      <c r="P43" s="150">
        <v>0.01</v>
      </c>
      <c r="Q43" s="150">
        <f t="shared" si="20"/>
        <v>0.0007362902751</v>
      </c>
      <c r="R43" s="150"/>
      <c r="S43" s="150">
        <f t="shared" si="21"/>
        <v>0</v>
      </c>
      <c r="T43" s="150"/>
      <c r="U43" s="150">
        <f t="shared" si="22"/>
        <v>0</v>
      </c>
      <c r="V43" s="150"/>
      <c r="W43" s="150">
        <f t="shared" si="23"/>
        <v>0</v>
      </c>
      <c r="X43" s="150"/>
      <c r="Y43" s="150">
        <f t="shared" si="24"/>
        <v>0</v>
      </c>
      <c r="Z43" s="150">
        <f t="shared" si="25"/>
        <v>29.61</v>
      </c>
      <c r="AA43" s="150">
        <f t="shared" si="26"/>
        <v>0.1223398014</v>
      </c>
    </row>
    <row r="44" ht="12.75" customHeight="1">
      <c r="A44" s="22" t="s">
        <v>231</v>
      </c>
      <c r="B44" s="150"/>
      <c r="C44" s="150"/>
      <c r="D44" s="150">
        <v>0.19999999999999998</v>
      </c>
      <c r="E44" s="150">
        <f t="shared" si="14"/>
        <v>0.3581661891</v>
      </c>
      <c r="F44" s="150"/>
      <c r="G44" s="150">
        <f t="shared" si="15"/>
        <v>0</v>
      </c>
      <c r="H44" s="150"/>
      <c r="I44" s="150">
        <f t="shared" si="16"/>
        <v>0</v>
      </c>
      <c r="J44" s="150"/>
      <c r="K44" s="150">
        <f t="shared" si="17"/>
        <v>0</v>
      </c>
      <c r="L44" s="150">
        <v>17.029999999999998</v>
      </c>
      <c r="M44" s="150">
        <f t="shared" si="18"/>
        <v>1.07029507</v>
      </c>
      <c r="N44" s="150"/>
      <c r="O44" s="150">
        <f t="shared" si="19"/>
        <v>0</v>
      </c>
      <c r="P44" s="150"/>
      <c r="Q44" s="150">
        <f t="shared" si="20"/>
        <v>0</v>
      </c>
      <c r="R44" s="150"/>
      <c r="S44" s="150">
        <f t="shared" si="21"/>
        <v>0</v>
      </c>
      <c r="T44" s="150"/>
      <c r="U44" s="150">
        <f t="shared" si="22"/>
        <v>0</v>
      </c>
      <c r="V44" s="150"/>
      <c r="W44" s="150">
        <f t="shared" si="23"/>
        <v>0</v>
      </c>
      <c r="X44" s="150"/>
      <c r="Y44" s="150">
        <f t="shared" si="24"/>
        <v>0</v>
      </c>
      <c r="Z44" s="150">
        <f t="shared" si="25"/>
        <v>17.23</v>
      </c>
      <c r="AA44" s="150">
        <f t="shared" si="26"/>
        <v>0.07118928665</v>
      </c>
    </row>
    <row r="45" ht="12.75" customHeight="1">
      <c r="A45" s="22" t="s">
        <v>232</v>
      </c>
      <c r="B45" s="150"/>
      <c r="C45" s="150"/>
      <c r="D45" s="150"/>
      <c r="E45" s="150">
        <f t="shared" si="14"/>
        <v>0</v>
      </c>
      <c r="F45" s="150">
        <v>1.48</v>
      </c>
      <c r="G45" s="150">
        <f t="shared" si="15"/>
        <v>0.01753783076</v>
      </c>
      <c r="H45" s="150">
        <v>560.5</v>
      </c>
      <c r="I45" s="150">
        <f t="shared" si="16"/>
        <v>8.931174979</v>
      </c>
      <c r="J45" s="150"/>
      <c r="K45" s="150">
        <f t="shared" si="17"/>
        <v>0</v>
      </c>
      <c r="L45" s="150">
        <v>0.1</v>
      </c>
      <c r="M45" s="150">
        <f t="shared" si="18"/>
        <v>0.006284762593</v>
      </c>
      <c r="N45" s="150">
        <v>22.28</v>
      </c>
      <c r="O45" s="150">
        <f t="shared" si="19"/>
        <v>1.490500401</v>
      </c>
      <c r="P45" s="150">
        <v>95.17</v>
      </c>
      <c r="Q45" s="150">
        <f t="shared" si="20"/>
        <v>7.007274548</v>
      </c>
      <c r="R45" s="150">
        <v>0.0</v>
      </c>
      <c r="S45" s="150">
        <f t="shared" si="21"/>
        <v>0</v>
      </c>
      <c r="T45" s="150">
        <v>5.6</v>
      </c>
      <c r="U45" s="150">
        <f t="shared" si="22"/>
        <v>2.130898021</v>
      </c>
      <c r="V45" s="150">
        <v>0.0</v>
      </c>
      <c r="W45" s="150">
        <f t="shared" si="23"/>
        <v>0</v>
      </c>
      <c r="X45" s="150">
        <v>10.5</v>
      </c>
      <c r="Y45" s="150">
        <f t="shared" si="24"/>
        <v>52.42136795</v>
      </c>
      <c r="Z45" s="150">
        <f t="shared" si="25"/>
        <v>695.63</v>
      </c>
      <c r="AA45" s="150">
        <f t="shared" si="26"/>
        <v>2.874138333</v>
      </c>
    </row>
    <row r="46" ht="12.75" customHeight="1">
      <c r="A46" s="44" t="s">
        <v>233</v>
      </c>
      <c r="B46" s="151"/>
      <c r="C46" s="151"/>
      <c r="D46" s="151"/>
      <c r="E46" s="151">
        <f t="shared" si="14"/>
        <v>0</v>
      </c>
      <c r="F46" s="151">
        <v>3254.95</v>
      </c>
      <c r="G46" s="151">
        <f t="shared" si="15"/>
        <v>38.57078529</v>
      </c>
      <c r="H46" s="151">
        <v>3024.7</v>
      </c>
      <c r="I46" s="151">
        <f t="shared" si="16"/>
        <v>48.19647629</v>
      </c>
      <c r="J46" s="151"/>
      <c r="K46" s="151">
        <f t="shared" si="17"/>
        <v>0</v>
      </c>
      <c r="L46" s="151"/>
      <c r="M46" s="151">
        <f t="shared" si="18"/>
        <v>0</v>
      </c>
      <c r="N46" s="151">
        <v>2.8500000000000005</v>
      </c>
      <c r="O46" s="151">
        <f t="shared" si="19"/>
        <v>0.190660958</v>
      </c>
      <c r="P46" s="151"/>
      <c r="Q46" s="151">
        <f t="shared" si="20"/>
        <v>0</v>
      </c>
      <c r="R46" s="151"/>
      <c r="S46" s="151">
        <f t="shared" si="21"/>
        <v>0</v>
      </c>
      <c r="T46" s="151"/>
      <c r="U46" s="151">
        <f t="shared" si="22"/>
        <v>0</v>
      </c>
      <c r="V46" s="151"/>
      <c r="W46" s="151">
        <f t="shared" si="23"/>
        <v>0</v>
      </c>
      <c r="X46" s="151"/>
      <c r="Y46" s="151">
        <f t="shared" si="24"/>
        <v>0</v>
      </c>
      <c r="Z46" s="151">
        <f t="shared" si="25"/>
        <v>6282.5</v>
      </c>
      <c r="AA46" s="151">
        <f t="shared" si="26"/>
        <v>25.95744013</v>
      </c>
    </row>
    <row r="47" ht="12.75" customHeight="1">
      <c r="A47" s="16" t="s">
        <v>234</v>
      </c>
      <c r="B47" s="152"/>
      <c r="C47" s="152"/>
      <c r="D47" s="152"/>
      <c r="E47" s="152">
        <f t="shared" si="14"/>
        <v>0</v>
      </c>
      <c r="F47" s="152"/>
      <c r="G47" s="152">
        <f t="shared" si="15"/>
        <v>0</v>
      </c>
      <c r="H47" s="152">
        <v>10.0</v>
      </c>
      <c r="I47" s="152">
        <f t="shared" si="16"/>
        <v>0.159342997</v>
      </c>
      <c r="J47" s="152">
        <v>18.6</v>
      </c>
      <c r="K47" s="152">
        <f t="shared" si="17"/>
        <v>0.4577278488</v>
      </c>
      <c r="L47" s="152"/>
      <c r="M47" s="152">
        <f t="shared" si="18"/>
        <v>0</v>
      </c>
      <c r="N47" s="152"/>
      <c r="O47" s="152">
        <f t="shared" si="19"/>
        <v>0</v>
      </c>
      <c r="P47" s="152">
        <v>0.5</v>
      </c>
      <c r="Q47" s="152">
        <f t="shared" si="20"/>
        <v>0.03681451375</v>
      </c>
      <c r="R47" s="152">
        <v>0.0</v>
      </c>
      <c r="S47" s="152">
        <f t="shared" si="21"/>
        <v>0</v>
      </c>
      <c r="T47" s="152">
        <v>2.0</v>
      </c>
      <c r="U47" s="152">
        <f t="shared" si="22"/>
        <v>0.7610350076</v>
      </c>
      <c r="V47" s="152">
        <v>0.0</v>
      </c>
      <c r="W47" s="152">
        <f t="shared" si="23"/>
        <v>0</v>
      </c>
      <c r="X47" s="152">
        <v>0.0</v>
      </c>
      <c r="Y47" s="152">
        <f t="shared" si="24"/>
        <v>0</v>
      </c>
      <c r="Z47" s="152">
        <f t="shared" si="25"/>
        <v>31.1</v>
      </c>
      <c r="AA47" s="152">
        <f t="shared" si="26"/>
        <v>0.1284960427</v>
      </c>
    </row>
    <row r="48" ht="12.75" customHeight="1">
      <c r="A48" s="22" t="s">
        <v>235</v>
      </c>
      <c r="B48" s="150"/>
      <c r="C48" s="150"/>
      <c r="D48" s="150"/>
      <c r="E48" s="150">
        <f t="shared" si="14"/>
        <v>0</v>
      </c>
      <c r="F48" s="150"/>
      <c r="G48" s="150">
        <f t="shared" si="15"/>
        <v>0</v>
      </c>
      <c r="H48" s="150"/>
      <c r="I48" s="150">
        <f t="shared" si="16"/>
        <v>0</v>
      </c>
      <c r="J48" s="150">
        <v>90.7</v>
      </c>
      <c r="K48" s="150">
        <f t="shared" si="17"/>
        <v>2.232038489</v>
      </c>
      <c r="L48" s="150">
        <v>2.2</v>
      </c>
      <c r="M48" s="150">
        <f t="shared" si="18"/>
        <v>0.138264777</v>
      </c>
      <c r="N48" s="150">
        <v>4.619999999999999</v>
      </c>
      <c r="O48" s="150">
        <f t="shared" si="19"/>
        <v>0.3090714477</v>
      </c>
      <c r="P48" s="150">
        <v>1.7</v>
      </c>
      <c r="Q48" s="150">
        <f t="shared" si="20"/>
        <v>0.1251693468</v>
      </c>
      <c r="R48" s="150"/>
      <c r="S48" s="150">
        <f t="shared" si="21"/>
        <v>0</v>
      </c>
      <c r="T48" s="150"/>
      <c r="U48" s="150">
        <f t="shared" si="22"/>
        <v>0</v>
      </c>
      <c r="V48" s="150"/>
      <c r="W48" s="150">
        <f t="shared" si="23"/>
        <v>0</v>
      </c>
      <c r="X48" s="150"/>
      <c r="Y48" s="150">
        <f t="shared" si="24"/>
        <v>0</v>
      </c>
      <c r="Z48" s="150">
        <f t="shared" si="25"/>
        <v>99.22</v>
      </c>
      <c r="AA48" s="150">
        <f t="shared" si="26"/>
        <v>0.4099478248</v>
      </c>
    </row>
    <row r="49" ht="12.75" customHeight="1">
      <c r="A49" s="22" t="s">
        <v>236</v>
      </c>
      <c r="B49" s="150"/>
      <c r="C49" s="150"/>
      <c r="D49" s="150">
        <v>0.02</v>
      </c>
      <c r="E49" s="150">
        <f t="shared" si="14"/>
        <v>0.03581661891</v>
      </c>
      <c r="F49" s="150"/>
      <c r="G49" s="150">
        <f t="shared" si="15"/>
        <v>0</v>
      </c>
      <c r="H49" s="150">
        <v>65.0</v>
      </c>
      <c r="I49" s="150">
        <f t="shared" si="16"/>
        <v>1.03572948</v>
      </c>
      <c r="J49" s="150"/>
      <c r="K49" s="150">
        <f t="shared" si="17"/>
        <v>0</v>
      </c>
      <c r="L49" s="150"/>
      <c r="M49" s="150">
        <f t="shared" si="18"/>
        <v>0</v>
      </c>
      <c r="N49" s="150">
        <v>41.6</v>
      </c>
      <c r="O49" s="150">
        <f t="shared" si="19"/>
        <v>2.782981001</v>
      </c>
      <c r="P49" s="150">
        <v>0.0</v>
      </c>
      <c r="Q49" s="150">
        <f t="shared" si="20"/>
        <v>0</v>
      </c>
      <c r="R49" s="150">
        <v>0.0</v>
      </c>
      <c r="S49" s="150">
        <f t="shared" si="21"/>
        <v>0</v>
      </c>
      <c r="T49" s="150">
        <v>0.0</v>
      </c>
      <c r="U49" s="150">
        <f t="shared" si="22"/>
        <v>0</v>
      </c>
      <c r="V49" s="150">
        <v>0.0</v>
      </c>
      <c r="W49" s="150">
        <f t="shared" si="23"/>
        <v>0</v>
      </c>
      <c r="X49" s="150">
        <v>0.32000000000000006</v>
      </c>
      <c r="Y49" s="150">
        <f t="shared" si="24"/>
        <v>1.597603595</v>
      </c>
      <c r="Z49" s="150">
        <f t="shared" si="25"/>
        <v>106.94</v>
      </c>
      <c r="AA49" s="150">
        <f t="shared" si="26"/>
        <v>0.4418445917</v>
      </c>
    </row>
    <row r="50" ht="12.75" customHeight="1">
      <c r="A50" s="22" t="s">
        <v>237</v>
      </c>
      <c r="B50" s="150"/>
      <c r="C50" s="150"/>
      <c r="D50" s="150"/>
      <c r="E50" s="150">
        <f t="shared" si="14"/>
        <v>0</v>
      </c>
      <c r="F50" s="150">
        <v>0.1</v>
      </c>
      <c r="G50" s="150">
        <f t="shared" si="15"/>
        <v>0.001184988565</v>
      </c>
      <c r="H50" s="150">
        <v>0.0</v>
      </c>
      <c r="I50" s="150">
        <f t="shared" si="16"/>
        <v>0</v>
      </c>
      <c r="J50" s="150">
        <v>0.15000000000000002</v>
      </c>
      <c r="K50" s="150">
        <f t="shared" si="17"/>
        <v>0.003691353619</v>
      </c>
      <c r="L50" s="150"/>
      <c r="M50" s="150">
        <f t="shared" si="18"/>
        <v>0</v>
      </c>
      <c r="N50" s="150">
        <v>0.5</v>
      </c>
      <c r="O50" s="150">
        <f t="shared" si="19"/>
        <v>0.03344929088</v>
      </c>
      <c r="P50" s="150">
        <v>36.65</v>
      </c>
      <c r="Q50" s="150">
        <f t="shared" si="20"/>
        <v>2.698503858</v>
      </c>
      <c r="R50" s="150">
        <v>0.0</v>
      </c>
      <c r="S50" s="150">
        <f t="shared" si="21"/>
        <v>0</v>
      </c>
      <c r="T50" s="150">
        <v>0.0</v>
      </c>
      <c r="U50" s="150">
        <f t="shared" si="22"/>
        <v>0</v>
      </c>
      <c r="V50" s="150">
        <v>0.0</v>
      </c>
      <c r="W50" s="150">
        <f t="shared" si="23"/>
        <v>0</v>
      </c>
      <c r="X50" s="150">
        <v>0.0</v>
      </c>
      <c r="Y50" s="150">
        <f t="shared" si="24"/>
        <v>0</v>
      </c>
      <c r="Z50" s="150">
        <f t="shared" si="25"/>
        <v>37.4</v>
      </c>
      <c r="AA50" s="150">
        <f t="shared" si="26"/>
        <v>0.1545257876</v>
      </c>
    </row>
    <row r="51" ht="12.75" customHeight="1">
      <c r="A51" s="22" t="s">
        <v>238</v>
      </c>
      <c r="B51" s="150"/>
      <c r="C51" s="150"/>
      <c r="D51" s="150">
        <v>25.310000000000006</v>
      </c>
      <c r="E51" s="150">
        <f t="shared" si="14"/>
        <v>45.32593123</v>
      </c>
      <c r="F51" s="150"/>
      <c r="G51" s="150">
        <f t="shared" si="15"/>
        <v>0</v>
      </c>
      <c r="H51" s="150"/>
      <c r="I51" s="150">
        <f t="shared" si="16"/>
        <v>0</v>
      </c>
      <c r="J51" s="150">
        <v>4.0</v>
      </c>
      <c r="K51" s="150">
        <f t="shared" si="17"/>
        <v>0.09843609652</v>
      </c>
      <c r="L51" s="150"/>
      <c r="M51" s="150">
        <f t="shared" si="18"/>
        <v>0</v>
      </c>
      <c r="N51" s="150"/>
      <c r="O51" s="150">
        <f t="shared" si="19"/>
        <v>0</v>
      </c>
      <c r="P51" s="150">
        <v>0.75</v>
      </c>
      <c r="Q51" s="150">
        <f t="shared" si="20"/>
        <v>0.05522177063</v>
      </c>
      <c r="R51" s="150"/>
      <c r="S51" s="150">
        <f t="shared" si="21"/>
        <v>0</v>
      </c>
      <c r="T51" s="150"/>
      <c r="U51" s="150">
        <f t="shared" si="22"/>
        <v>0</v>
      </c>
      <c r="V51" s="150"/>
      <c r="W51" s="150">
        <f t="shared" si="23"/>
        <v>0</v>
      </c>
      <c r="X51" s="150"/>
      <c r="Y51" s="150">
        <f t="shared" si="24"/>
        <v>0</v>
      </c>
      <c r="Z51" s="150">
        <f t="shared" si="25"/>
        <v>30.06</v>
      </c>
      <c r="AA51" s="150">
        <f t="shared" si="26"/>
        <v>0.1241990689</v>
      </c>
    </row>
    <row r="52" ht="12.75" customHeight="1">
      <c r="A52" s="44" t="s">
        <v>239</v>
      </c>
      <c r="B52" s="151"/>
      <c r="C52" s="151"/>
      <c r="D52" s="151"/>
      <c r="E52" s="151">
        <f t="shared" si="14"/>
        <v>0</v>
      </c>
      <c r="F52" s="151">
        <v>10.950000000000001</v>
      </c>
      <c r="G52" s="151">
        <f t="shared" si="15"/>
        <v>0.1297562479</v>
      </c>
      <c r="H52" s="151">
        <v>8.0</v>
      </c>
      <c r="I52" s="151">
        <f t="shared" si="16"/>
        <v>0.1274743976</v>
      </c>
      <c r="J52" s="151"/>
      <c r="K52" s="151">
        <f t="shared" si="17"/>
        <v>0</v>
      </c>
      <c r="L52" s="151">
        <v>1.95</v>
      </c>
      <c r="M52" s="151">
        <f t="shared" si="18"/>
        <v>0.1225528706</v>
      </c>
      <c r="N52" s="151">
        <v>2.1</v>
      </c>
      <c r="O52" s="151">
        <f t="shared" si="19"/>
        <v>0.1404870217</v>
      </c>
      <c r="P52" s="151">
        <v>0.4</v>
      </c>
      <c r="Q52" s="151">
        <f t="shared" si="20"/>
        <v>0.029451611</v>
      </c>
      <c r="R52" s="151"/>
      <c r="S52" s="151">
        <f t="shared" si="21"/>
        <v>0</v>
      </c>
      <c r="T52" s="151"/>
      <c r="U52" s="151">
        <f t="shared" si="22"/>
        <v>0</v>
      </c>
      <c r="V52" s="151"/>
      <c r="W52" s="151">
        <f t="shared" si="23"/>
        <v>0</v>
      </c>
      <c r="X52" s="151"/>
      <c r="Y52" s="151">
        <f t="shared" si="24"/>
        <v>0</v>
      </c>
      <c r="Z52" s="151">
        <f t="shared" si="25"/>
        <v>23.4</v>
      </c>
      <c r="AA52" s="151">
        <f t="shared" si="26"/>
        <v>0.09668190991</v>
      </c>
    </row>
    <row r="53" ht="12.75" customHeight="1">
      <c r="A53" s="16" t="s">
        <v>240</v>
      </c>
      <c r="B53" s="150"/>
      <c r="C53" s="150"/>
      <c r="D53" s="150">
        <v>0.03</v>
      </c>
      <c r="E53" s="150">
        <f t="shared" si="14"/>
        <v>0.05372492837</v>
      </c>
      <c r="F53" s="150">
        <v>431.1799999999993</v>
      </c>
      <c r="G53" s="150">
        <f t="shared" si="15"/>
        <v>5.109433694</v>
      </c>
      <c r="H53" s="150">
        <v>232.0</v>
      </c>
      <c r="I53" s="150">
        <f t="shared" si="16"/>
        <v>3.696757529</v>
      </c>
      <c r="J53" s="150">
        <v>920.8</v>
      </c>
      <c r="K53" s="150">
        <f t="shared" si="17"/>
        <v>22.65998942</v>
      </c>
      <c r="L53" s="150">
        <v>22.610000000000003</v>
      </c>
      <c r="M53" s="150">
        <f t="shared" si="18"/>
        <v>1.420984822</v>
      </c>
      <c r="N53" s="150">
        <v>10.669999999999995</v>
      </c>
      <c r="O53" s="150">
        <f t="shared" si="19"/>
        <v>0.7138078673</v>
      </c>
      <c r="P53" s="150">
        <v>27.460000000000008</v>
      </c>
      <c r="Q53" s="150">
        <f t="shared" si="20"/>
        <v>2.021853095</v>
      </c>
      <c r="R53" s="150">
        <v>0.0</v>
      </c>
      <c r="S53" s="150">
        <f t="shared" si="21"/>
        <v>0</v>
      </c>
      <c r="T53" s="150">
        <v>9.569999999999999</v>
      </c>
      <c r="U53" s="150">
        <f t="shared" si="22"/>
        <v>3.641552511</v>
      </c>
      <c r="V53" s="150">
        <v>0.0</v>
      </c>
      <c r="W53" s="150">
        <f t="shared" si="23"/>
        <v>0</v>
      </c>
      <c r="X53" s="150">
        <v>0.01</v>
      </c>
      <c r="Y53" s="150">
        <f t="shared" si="24"/>
        <v>0.04992511233</v>
      </c>
      <c r="Z53" s="150">
        <f t="shared" si="25"/>
        <v>1654.33</v>
      </c>
      <c r="AA53" s="150">
        <f t="shared" si="26"/>
        <v>6.835204445</v>
      </c>
    </row>
    <row r="54" ht="12.75" customHeight="1">
      <c r="A54" s="44" t="s">
        <v>241</v>
      </c>
      <c r="B54" s="151"/>
      <c r="C54" s="151"/>
      <c r="D54" s="151"/>
      <c r="E54" s="151">
        <f t="shared" si="14"/>
        <v>0</v>
      </c>
      <c r="F54" s="151">
        <v>0.14</v>
      </c>
      <c r="G54" s="151">
        <f t="shared" si="15"/>
        <v>0.001658983991</v>
      </c>
      <c r="H54" s="151">
        <v>1.6</v>
      </c>
      <c r="I54" s="151">
        <f t="shared" si="16"/>
        <v>0.02549487951</v>
      </c>
      <c r="J54" s="151"/>
      <c r="K54" s="151">
        <f t="shared" si="17"/>
        <v>0</v>
      </c>
      <c r="L54" s="151"/>
      <c r="M54" s="151">
        <f t="shared" si="18"/>
        <v>0</v>
      </c>
      <c r="N54" s="151">
        <v>0.02</v>
      </c>
      <c r="O54" s="151">
        <f t="shared" si="19"/>
        <v>0.001337971635</v>
      </c>
      <c r="P54" s="151"/>
      <c r="Q54" s="151">
        <f t="shared" si="20"/>
        <v>0</v>
      </c>
      <c r="R54" s="151"/>
      <c r="S54" s="151">
        <f t="shared" si="21"/>
        <v>0</v>
      </c>
      <c r="T54" s="151"/>
      <c r="U54" s="151">
        <f t="shared" si="22"/>
        <v>0</v>
      </c>
      <c r="V54" s="151"/>
      <c r="W54" s="151">
        <f t="shared" si="23"/>
        <v>0</v>
      </c>
      <c r="X54" s="151"/>
      <c r="Y54" s="151">
        <f t="shared" si="24"/>
        <v>0</v>
      </c>
      <c r="Z54" s="151">
        <f t="shared" si="25"/>
        <v>1.76</v>
      </c>
      <c r="AA54" s="151">
        <f t="shared" si="26"/>
        <v>0.007271801771</v>
      </c>
    </row>
    <row r="55" ht="12.75" customHeight="1">
      <c r="A55" s="16" t="s">
        <v>242</v>
      </c>
      <c r="B55" s="152"/>
      <c r="C55" s="152"/>
      <c r="D55" s="152"/>
      <c r="E55" s="152">
        <f t="shared" si="14"/>
        <v>0</v>
      </c>
      <c r="F55" s="152">
        <v>15.0</v>
      </c>
      <c r="G55" s="152">
        <f t="shared" si="15"/>
        <v>0.1777482847</v>
      </c>
      <c r="H55" s="152"/>
      <c r="I55" s="152">
        <f t="shared" si="16"/>
        <v>0</v>
      </c>
      <c r="J55" s="152"/>
      <c r="K55" s="152">
        <f t="shared" si="17"/>
        <v>0</v>
      </c>
      <c r="L55" s="152">
        <v>42.010000000000005</v>
      </c>
      <c r="M55" s="152">
        <f t="shared" si="18"/>
        <v>2.640228765</v>
      </c>
      <c r="N55" s="152">
        <v>37.450000000000024</v>
      </c>
      <c r="O55" s="152">
        <f t="shared" si="19"/>
        <v>2.505351887</v>
      </c>
      <c r="P55" s="152">
        <v>6.26</v>
      </c>
      <c r="Q55" s="152">
        <f t="shared" si="20"/>
        <v>0.4609177122</v>
      </c>
      <c r="R55" s="152"/>
      <c r="S55" s="152">
        <f t="shared" si="21"/>
        <v>0</v>
      </c>
      <c r="T55" s="152"/>
      <c r="U55" s="152">
        <f t="shared" si="22"/>
        <v>0</v>
      </c>
      <c r="V55" s="152"/>
      <c r="W55" s="152">
        <f t="shared" si="23"/>
        <v>0</v>
      </c>
      <c r="X55" s="152"/>
      <c r="Y55" s="152">
        <f t="shared" si="24"/>
        <v>0</v>
      </c>
      <c r="Z55" s="152">
        <f t="shared" si="25"/>
        <v>100.72</v>
      </c>
      <c r="AA55" s="152">
        <f t="shared" si="26"/>
        <v>0.4161453831</v>
      </c>
    </row>
    <row r="56" ht="12.75" customHeight="1">
      <c r="A56" s="22" t="s">
        <v>243</v>
      </c>
      <c r="B56" s="150"/>
      <c r="C56" s="150"/>
      <c r="D56" s="150"/>
      <c r="E56" s="150">
        <f t="shared" si="14"/>
        <v>0</v>
      </c>
      <c r="F56" s="150">
        <v>2.1</v>
      </c>
      <c r="G56" s="150">
        <f t="shared" si="15"/>
        <v>0.02488475986</v>
      </c>
      <c r="H56" s="150">
        <v>18.3</v>
      </c>
      <c r="I56" s="150">
        <f t="shared" si="16"/>
        <v>0.2915976844</v>
      </c>
      <c r="J56" s="150">
        <v>105.5</v>
      </c>
      <c r="K56" s="150">
        <f t="shared" si="17"/>
        <v>2.596252046</v>
      </c>
      <c r="L56" s="150">
        <v>3.6599999999999997</v>
      </c>
      <c r="M56" s="150">
        <f t="shared" si="18"/>
        <v>0.2300223109</v>
      </c>
      <c r="N56" s="150">
        <v>16.459999999999994</v>
      </c>
      <c r="O56" s="150">
        <f t="shared" si="19"/>
        <v>1.101150656</v>
      </c>
      <c r="P56" s="150">
        <v>4.17</v>
      </c>
      <c r="Q56" s="150">
        <f t="shared" si="20"/>
        <v>0.3070330447</v>
      </c>
      <c r="R56" s="150">
        <v>0.35000000000000003</v>
      </c>
      <c r="S56" s="150">
        <f t="shared" si="21"/>
        <v>0.05633802817</v>
      </c>
      <c r="T56" s="150">
        <v>1.0</v>
      </c>
      <c r="U56" s="150">
        <f t="shared" si="22"/>
        <v>0.3805175038</v>
      </c>
      <c r="V56" s="150"/>
      <c r="W56" s="150">
        <f t="shared" si="23"/>
        <v>0</v>
      </c>
      <c r="X56" s="150"/>
      <c r="Y56" s="150">
        <f t="shared" si="24"/>
        <v>0</v>
      </c>
      <c r="Z56" s="150">
        <f t="shared" si="25"/>
        <v>151.54</v>
      </c>
      <c r="AA56" s="150">
        <f t="shared" si="26"/>
        <v>0.6261186593</v>
      </c>
    </row>
    <row r="57" ht="12.75" customHeight="1">
      <c r="A57" s="44" t="s">
        <v>244</v>
      </c>
      <c r="B57" s="151"/>
      <c r="C57" s="151"/>
      <c r="D57" s="151">
        <v>0.43</v>
      </c>
      <c r="E57" s="151">
        <f t="shared" si="14"/>
        <v>0.7700573066</v>
      </c>
      <c r="F57" s="151">
        <v>1883.2799999999966</v>
      </c>
      <c r="G57" s="151">
        <f t="shared" si="15"/>
        <v>22.31665264</v>
      </c>
      <c r="H57" s="151">
        <v>1954.9699999999998</v>
      </c>
      <c r="I57" s="151">
        <f t="shared" si="16"/>
        <v>31.15107788</v>
      </c>
      <c r="J57" s="151">
        <v>1345.2899999999997</v>
      </c>
      <c r="K57" s="151">
        <f t="shared" si="17"/>
        <v>33.10627407</v>
      </c>
      <c r="L57" s="151">
        <v>328.6700000000001</v>
      </c>
      <c r="M57" s="151">
        <f t="shared" si="18"/>
        <v>20.65612921</v>
      </c>
      <c r="N57" s="151">
        <v>255.7399999999996</v>
      </c>
      <c r="O57" s="151">
        <f t="shared" si="19"/>
        <v>17.1086433</v>
      </c>
      <c r="P57" s="151">
        <v>305.45</v>
      </c>
      <c r="Q57" s="151">
        <f t="shared" si="20"/>
        <v>22.48998645</v>
      </c>
      <c r="R57" s="151">
        <v>40.35</v>
      </c>
      <c r="S57" s="151">
        <f t="shared" si="21"/>
        <v>6.494969819</v>
      </c>
      <c r="T57" s="151">
        <v>32.9</v>
      </c>
      <c r="U57" s="151">
        <f t="shared" si="22"/>
        <v>12.51902588</v>
      </c>
      <c r="V57" s="151">
        <v>12.659999999999998</v>
      </c>
      <c r="W57" s="151">
        <f t="shared" si="23"/>
        <v>60.77772444</v>
      </c>
      <c r="X57" s="151">
        <v>0.5</v>
      </c>
      <c r="Y57" s="151">
        <f t="shared" si="24"/>
        <v>2.496255617</v>
      </c>
      <c r="Z57" s="151">
        <f t="shared" si="25"/>
        <v>6160.24</v>
      </c>
      <c r="AA57" s="151">
        <f t="shared" si="26"/>
        <v>25.45229781</v>
      </c>
    </row>
    <row r="58" ht="12.75" customHeight="1">
      <c r="A58" s="16" t="s">
        <v>245</v>
      </c>
      <c r="B58" s="152"/>
      <c r="C58" s="152"/>
      <c r="D58" s="152"/>
      <c r="E58" s="152">
        <f t="shared" si="14"/>
        <v>0</v>
      </c>
      <c r="F58" s="152">
        <v>15.85</v>
      </c>
      <c r="G58" s="152">
        <f t="shared" si="15"/>
        <v>0.1878206875</v>
      </c>
      <c r="H58" s="152">
        <v>4.0</v>
      </c>
      <c r="I58" s="152">
        <f t="shared" si="16"/>
        <v>0.06373719878</v>
      </c>
      <c r="J58" s="152">
        <v>0.5</v>
      </c>
      <c r="K58" s="152">
        <f t="shared" si="17"/>
        <v>0.01230451206</v>
      </c>
      <c r="L58" s="152">
        <v>6.0</v>
      </c>
      <c r="M58" s="152">
        <f t="shared" si="18"/>
        <v>0.3770857556</v>
      </c>
      <c r="N58" s="152">
        <v>0.01</v>
      </c>
      <c r="O58" s="152">
        <f t="shared" si="19"/>
        <v>0.0006689858175</v>
      </c>
      <c r="P58" s="152"/>
      <c r="Q58" s="152">
        <f t="shared" si="20"/>
        <v>0</v>
      </c>
      <c r="R58" s="152">
        <v>10.0</v>
      </c>
      <c r="S58" s="152">
        <f t="shared" si="21"/>
        <v>1.609657948</v>
      </c>
      <c r="T58" s="152"/>
      <c r="U58" s="152">
        <f t="shared" si="22"/>
        <v>0</v>
      </c>
      <c r="V58" s="152"/>
      <c r="W58" s="152">
        <f t="shared" si="23"/>
        <v>0</v>
      </c>
      <c r="X58" s="152"/>
      <c r="Y58" s="152">
        <f t="shared" si="24"/>
        <v>0</v>
      </c>
      <c r="Z58" s="152">
        <f t="shared" si="25"/>
        <v>36.36</v>
      </c>
      <c r="AA58" s="152">
        <f t="shared" si="26"/>
        <v>0.1502288139</v>
      </c>
    </row>
    <row r="59" ht="12.75" customHeight="1">
      <c r="A59" s="22" t="s">
        <v>246</v>
      </c>
      <c r="B59" s="150"/>
      <c r="C59" s="150"/>
      <c r="D59" s="150"/>
      <c r="E59" s="150">
        <f t="shared" si="14"/>
        <v>0</v>
      </c>
      <c r="F59" s="150">
        <v>11.569999999999997</v>
      </c>
      <c r="G59" s="150">
        <f t="shared" si="15"/>
        <v>0.137103177</v>
      </c>
      <c r="H59" s="150">
        <v>3.0</v>
      </c>
      <c r="I59" s="150">
        <f t="shared" si="16"/>
        <v>0.04780289909</v>
      </c>
      <c r="J59" s="150">
        <v>40.8</v>
      </c>
      <c r="K59" s="150">
        <f t="shared" si="17"/>
        <v>1.004048184</v>
      </c>
      <c r="L59" s="150">
        <v>33.519999999999996</v>
      </c>
      <c r="M59" s="150">
        <f t="shared" si="18"/>
        <v>2.106652421</v>
      </c>
      <c r="N59" s="150">
        <v>30.81</v>
      </c>
      <c r="O59" s="150">
        <f t="shared" si="19"/>
        <v>2.061145304</v>
      </c>
      <c r="P59" s="150">
        <v>12.92</v>
      </c>
      <c r="Q59" s="150">
        <f t="shared" si="20"/>
        <v>0.9512870354</v>
      </c>
      <c r="R59" s="150">
        <v>2.75</v>
      </c>
      <c r="S59" s="150">
        <f t="shared" si="21"/>
        <v>0.4426559356</v>
      </c>
      <c r="T59" s="150">
        <v>11.0</v>
      </c>
      <c r="U59" s="150">
        <f t="shared" si="22"/>
        <v>4.185692542</v>
      </c>
      <c r="V59" s="150">
        <v>0.0</v>
      </c>
      <c r="W59" s="150">
        <f t="shared" si="23"/>
        <v>0</v>
      </c>
      <c r="X59" s="150">
        <v>0.0</v>
      </c>
      <c r="Y59" s="150">
        <f t="shared" si="24"/>
        <v>0</v>
      </c>
      <c r="Z59" s="150">
        <f t="shared" si="25"/>
        <v>146.37</v>
      </c>
      <c r="AA59" s="150">
        <f t="shared" si="26"/>
        <v>0.6047577416</v>
      </c>
    </row>
    <row r="60" ht="12.75" customHeight="1">
      <c r="A60" s="44" t="s">
        <v>247</v>
      </c>
      <c r="B60" s="151"/>
      <c r="C60" s="151"/>
      <c r="D60" s="151">
        <v>0.08</v>
      </c>
      <c r="E60" s="151">
        <f t="shared" si="14"/>
        <v>0.1432664756</v>
      </c>
      <c r="F60" s="151">
        <v>0.12000000000000001</v>
      </c>
      <c r="G60" s="151">
        <f t="shared" si="15"/>
        <v>0.001421986278</v>
      </c>
      <c r="H60" s="151">
        <v>15.0</v>
      </c>
      <c r="I60" s="151">
        <f t="shared" si="16"/>
        <v>0.2390144954</v>
      </c>
      <c r="J60" s="151">
        <v>10.6</v>
      </c>
      <c r="K60" s="151">
        <f t="shared" si="17"/>
        <v>0.2608556558</v>
      </c>
      <c r="L60" s="151">
        <v>7.6</v>
      </c>
      <c r="M60" s="151">
        <f t="shared" si="18"/>
        <v>0.4776419571</v>
      </c>
      <c r="N60" s="151">
        <v>28.02</v>
      </c>
      <c r="O60" s="151">
        <f t="shared" si="19"/>
        <v>1.874498261</v>
      </c>
      <c r="P60" s="151">
        <v>0.96</v>
      </c>
      <c r="Q60" s="151">
        <f t="shared" si="20"/>
        <v>0.07068386641</v>
      </c>
      <c r="R60" s="151"/>
      <c r="S60" s="151">
        <f t="shared" si="21"/>
        <v>0</v>
      </c>
      <c r="T60" s="151">
        <v>6.5</v>
      </c>
      <c r="U60" s="151">
        <f t="shared" si="22"/>
        <v>2.473363775</v>
      </c>
      <c r="V60" s="151"/>
      <c r="W60" s="151">
        <f t="shared" si="23"/>
        <v>0</v>
      </c>
      <c r="X60" s="151">
        <v>0.05</v>
      </c>
      <c r="Y60" s="151">
        <f t="shared" si="24"/>
        <v>0.2496255617</v>
      </c>
      <c r="Z60" s="151">
        <f t="shared" si="25"/>
        <v>68.93</v>
      </c>
      <c r="AA60" s="151">
        <f t="shared" si="26"/>
        <v>0.2847984637</v>
      </c>
    </row>
    <row r="61" ht="12.75" customHeight="1">
      <c r="A61" s="16" t="s">
        <v>248</v>
      </c>
      <c r="B61" s="152"/>
      <c r="C61" s="152"/>
      <c r="D61" s="152">
        <v>0.01</v>
      </c>
      <c r="E61" s="152">
        <f t="shared" si="14"/>
        <v>0.01790830946</v>
      </c>
      <c r="F61" s="152">
        <v>1868.5599999999986</v>
      </c>
      <c r="G61" s="152">
        <f t="shared" si="15"/>
        <v>22.14222233</v>
      </c>
      <c r="H61" s="152">
        <v>16.1</v>
      </c>
      <c r="I61" s="152">
        <f t="shared" si="16"/>
        <v>0.2565422251</v>
      </c>
      <c r="J61" s="152">
        <v>1186.6599999999999</v>
      </c>
      <c r="K61" s="152">
        <f t="shared" si="17"/>
        <v>29.20254457</v>
      </c>
      <c r="L61" s="152">
        <v>65.65</v>
      </c>
      <c r="M61" s="152">
        <f t="shared" si="18"/>
        <v>4.125946642</v>
      </c>
      <c r="N61" s="152">
        <v>494.2499999999966</v>
      </c>
      <c r="O61" s="152">
        <f t="shared" si="19"/>
        <v>33.06462403</v>
      </c>
      <c r="P61" s="152">
        <v>139.13000000000002</v>
      </c>
      <c r="Q61" s="152">
        <f t="shared" si="20"/>
        <v>10.2440066</v>
      </c>
      <c r="R61" s="152">
        <v>101.45</v>
      </c>
      <c r="S61" s="152">
        <f t="shared" si="21"/>
        <v>16.32997988</v>
      </c>
      <c r="T61" s="152">
        <v>60.650000000000006</v>
      </c>
      <c r="U61" s="152">
        <f t="shared" si="22"/>
        <v>23.07838661</v>
      </c>
      <c r="V61" s="152"/>
      <c r="W61" s="152">
        <f t="shared" si="23"/>
        <v>0</v>
      </c>
      <c r="X61" s="152">
        <v>0.09</v>
      </c>
      <c r="Y61" s="152">
        <f t="shared" si="24"/>
        <v>0.449326011</v>
      </c>
      <c r="Z61" s="152">
        <f t="shared" si="25"/>
        <v>3932.55</v>
      </c>
      <c r="AA61" s="152">
        <f t="shared" si="26"/>
        <v>16.24813867</v>
      </c>
    </row>
    <row r="62" ht="12.75" customHeight="1">
      <c r="A62" s="22" t="s">
        <v>249</v>
      </c>
      <c r="B62" s="150"/>
      <c r="C62" s="150"/>
      <c r="D62" s="150"/>
      <c r="E62" s="150">
        <f t="shared" si="14"/>
        <v>0</v>
      </c>
      <c r="F62" s="150">
        <v>1.0</v>
      </c>
      <c r="G62" s="150">
        <f t="shared" si="15"/>
        <v>0.01184988565</v>
      </c>
      <c r="H62" s="150">
        <v>81.0</v>
      </c>
      <c r="I62" s="150">
        <f t="shared" si="16"/>
        <v>1.290678275</v>
      </c>
      <c r="J62" s="150">
        <v>146.4</v>
      </c>
      <c r="K62" s="150">
        <f t="shared" si="17"/>
        <v>3.602761133</v>
      </c>
      <c r="L62" s="150"/>
      <c r="M62" s="150">
        <f t="shared" si="18"/>
        <v>0</v>
      </c>
      <c r="N62" s="150">
        <v>16.55</v>
      </c>
      <c r="O62" s="150">
        <f t="shared" si="19"/>
        <v>1.107171528</v>
      </c>
      <c r="P62" s="150">
        <v>24.300000000000004</v>
      </c>
      <c r="Q62" s="150">
        <f t="shared" si="20"/>
        <v>1.789185368</v>
      </c>
      <c r="R62" s="150"/>
      <c r="S62" s="150">
        <f t="shared" si="21"/>
        <v>0</v>
      </c>
      <c r="T62" s="150"/>
      <c r="U62" s="150">
        <f t="shared" si="22"/>
        <v>0</v>
      </c>
      <c r="V62" s="150"/>
      <c r="W62" s="150">
        <f t="shared" si="23"/>
        <v>0</v>
      </c>
      <c r="X62" s="150">
        <v>1.3</v>
      </c>
      <c r="Y62" s="150">
        <f t="shared" si="24"/>
        <v>6.490264603</v>
      </c>
      <c r="Z62" s="150">
        <f t="shared" si="25"/>
        <v>270.55</v>
      </c>
      <c r="AA62" s="150">
        <f t="shared" si="26"/>
        <v>1.117832937</v>
      </c>
    </row>
    <row r="63" ht="12.75" customHeight="1">
      <c r="A63" s="22" t="s">
        <v>250</v>
      </c>
      <c r="B63" s="150"/>
      <c r="C63" s="150"/>
      <c r="D63" s="150"/>
      <c r="E63" s="150">
        <f t="shared" si="14"/>
        <v>0</v>
      </c>
      <c r="F63" s="150"/>
      <c r="G63" s="150">
        <f t="shared" si="15"/>
        <v>0</v>
      </c>
      <c r="H63" s="150">
        <v>0.2</v>
      </c>
      <c r="I63" s="150">
        <f t="shared" si="16"/>
        <v>0.003186859939</v>
      </c>
      <c r="J63" s="150">
        <v>26.650000000000002</v>
      </c>
      <c r="K63" s="150">
        <f t="shared" si="17"/>
        <v>0.655830493</v>
      </c>
      <c r="L63" s="150">
        <v>14.0</v>
      </c>
      <c r="M63" s="150">
        <f t="shared" si="18"/>
        <v>0.879866763</v>
      </c>
      <c r="N63" s="150">
        <v>7.02</v>
      </c>
      <c r="O63" s="150">
        <f t="shared" si="19"/>
        <v>0.4696280439</v>
      </c>
      <c r="P63" s="150"/>
      <c r="Q63" s="150">
        <f t="shared" si="20"/>
        <v>0</v>
      </c>
      <c r="R63" s="150"/>
      <c r="S63" s="150">
        <f t="shared" si="21"/>
        <v>0</v>
      </c>
      <c r="T63" s="150"/>
      <c r="U63" s="150">
        <f t="shared" si="22"/>
        <v>0</v>
      </c>
      <c r="V63" s="150"/>
      <c r="W63" s="150">
        <f t="shared" si="23"/>
        <v>0</v>
      </c>
      <c r="X63" s="150"/>
      <c r="Y63" s="150">
        <f t="shared" si="24"/>
        <v>0</v>
      </c>
      <c r="Z63" s="150">
        <f t="shared" si="25"/>
        <v>47.87</v>
      </c>
      <c r="AA63" s="150">
        <f t="shared" si="26"/>
        <v>0.1977847448</v>
      </c>
    </row>
    <row r="64" ht="12.75" customHeight="1">
      <c r="A64" s="44" t="s">
        <v>251</v>
      </c>
      <c r="B64" s="151"/>
      <c r="C64" s="151"/>
      <c r="D64" s="151"/>
      <c r="E64" s="151">
        <f t="shared" si="14"/>
        <v>0</v>
      </c>
      <c r="F64" s="151"/>
      <c r="G64" s="151">
        <f t="shared" si="15"/>
        <v>0</v>
      </c>
      <c r="H64" s="151">
        <v>0.0</v>
      </c>
      <c r="I64" s="151">
        <f t="shared" si="16"/>
        <v>0</v>
      </c>
      <c r="J64" s="151">
        <v>35.15</v>
      </c>
      <c r="K64" s="151">
        <f t="shared" si="17"/>
        <v>0.8650071981</v>
      </c>
      <c r="L64" s="151"/>
      <c r="M64" s="151">
        <f t="shared" si="18"/>
        <v>0</v>
      </c>
      <c r="N64" s="151"/>
      <c r="O64" s="151">
        <f t="shared" si="19"/>
        <v>0</v>
      </c>
      <c r="P64" s="151">
        <v>0.0</v>
      </c>
      <c r="Q64" s="151">
        <f t="shared" si="20"/>
        <v>0</v>
      </c>
      <c r="R64" s="151">
        <v>18.700000000000003</v>
      </c>
      <c r="S64" s="151">
        <f t="shared" si="21"/>
        <v>3.010060362</v>
      </c>
      <c r="T64" s="151">
        <v>49.8</v>
      </c>
      <c r="U64" s="151">
        <f t="shared" si="22"/>
        <v>18.94977169</v>
      </c>
      <c r="V64" s="151">
        <v>0.0</v>
      </c>
      <c r="W64" s="151">
        <f t="shared" si="23"/>
        <v>0</v>
      </c>
      <c r="X64" s="151">
        <v>0.0</v>
      </c>
      <c r="Y64" s="151">
        <f t="shared" si="24"/>
        <v>0</v>
      </c>
      <c r="Z64" s="151">
        <f t="shared" si="25"/>
        <v>103.65</v>
      </c>
      <c r="AA64" s="151">
        <f t="shared" si="26"/>
        <v>0.4282512804</v>
      </c>
    </row>
    <row r="65" ht="12.75" customHeight="1">
      <c r="A65" s="16" t="s">
        <v>252</v>
      </c>
      <c r="B65" s="152"/>
      <c r="C65" s="152"/>
      <c r="D65" s="152"/>
      <c r="E65" s="152">
        <f t="shared" si="14"/>
        <v>0</v>
      </c>
      <c r="F65" s="152"/>
      <c r="G65" s="152">
        <f t="shared" si="15"/>
        <v>0</v>
      </c>
      <c r="H65" s="152"/>
      <c r="I65" s="152">
        <f t="shared" si="16"/>
        <v>0</v>
      </c>
      <c r="J65" s="152"/>
      <c r="K65" s="152">
        <f t="shared" si="17"/>
        <v>0</v>
      </c>
      <c r="L65" s="152"/>
      <c r="M65" s="152">
        <f t="shared" si="18"/>
        <v>0</v>
      </c>
      <c r="N65" s="152">
        <v>0.01</v>
      </c>
      <c r="O65" s="152">
        <f t="shared" si="19"/>
        <v>0.0006689858175</v>
      </c>
      <c r="P65" s="152"/>
      <c r="Q65" s="152">
        <f t="shared" si="20"/>
        <v>0</v>
      </c>
      <c r="R65" s="152"/>
      <c r="S65" s="152">
        <f t="shared" si="21"/>
        <v>0</v>
      </c>
      <c r="T65" s="152"/>
      <c r="U65" s="152">
        <f t="shared" si="22"/>
        <v>0</v>
      </c>
      <c r="V65" s="152"/>
      <c r="W65" s="152">
        <f t="shared" si="23"/>
        <v>0</v>
      </c>
      <c r="X65" s="152"/>
      <c r="Y65" s="152">
        <f t="shared" si="24"/>
        <v>0</v>
      </c>
      <c r="Z65" s="152">
        <f t="shared" si="25"/>
        <v>0.01</v>
      </c>
      <c r="AA65" s="152">
        <f t="shared" si="26"/>
        <v>0.00004131705552</v>
      </c>
    </row>
    <row r="66" ht="12.75" customHeight="1">
      <c r="A66" s="22" t="s">
        <v>253</v>
      </c>
      <c r="B66" s="150"/>
      <c r="C66" s="150"/>
      <c r="D66" s="150"/>
      <c r="E66" s="150">
        <f t="shared" si="14"/>
        <v>0</v>
      </c>
      <c r="F66" s="150"/>
      <c r="G66" s="150">
        <f t="shared" si="15"/>
        <v>0</v>
      </c>
      <c r="H66" s="150">
        <v>0.21000000000000002</v>
      </c>
      <c r="I66" s="150">
        <f t="shared" si="16"/>
        <v>0.003346202936</v>
      </c>
      <c r="J66" s="150">
        <v>0.6</v>
      </c>
      <c r="K66" s="150">
        <f t="shared" si="17"/>
        <v>0.01476541448</v>
      </c>
      <c r="L66" s="150"/>
      <c r="M66" s="150">
        <f t="shared" si="18"/>
        <v>0</v>
      </c>
      <c r="N66" s="150">
        <v>4.099999999999998</v>
      </c>
      <c r="O66" s="150">
        <f t="shared" si="19"/>
        <v>0.2742841852</v>
      </c>
      <c r="P66" s="150">
        <v>234.99000000000007</v>
      </c>
      <c r="Q66" s="150">
        <f t="shared" si="20"/>
        <v>17.30208517</v>
      </c>
      <c r="R66" s="150"/>
      <c r="S66" s="150">
        <f t="shared" si="21"/>
        <v>0</v>
      </c>
      <c r="T66" s="150"/>
      <c r="U66" s="150">
        <f t="shared" si="22"/>
        <v>0</v>
      </c>
      <c r="V66" s="150"/>
      <c r="W66" s="150">
        <f t="shared" si="23"/>
        <v>0</v>
      </c>
      <c r="X66" s="150"/>
      <c r="Y66" s="150">
        <f t="shared" si="24"/>
        <v>0</v>
      </c>
      <c r="Z66" s="150">
        <f t="shared" si="25"/>
        <v>239.9</v>
      </c>
      <c r="AA66" s="150">
        <f t="shared" si="26"/>
        <v>0.9911961618</v>
      </c>
    </row>
    <row r="67" ht="12.75" customHeight="1">
      <c r="A67" s="44" t="s">
        <v>254</v>
      </c>
      <c r="B67" s="151"/>
      <c r="C67" s="151"/>
      <c r="D67" s="151"/>
      <c r="E67" s="151">
        <f t="shared" si="14"/>
        <v>0</v>
      </c>
      <c r="F67" s="151">
        <v>7.119999999999999</v>
      </c>
      <c r="G67" s="151">
        <f t="shared" si="15"/>
        <v>0.08437118582</v>
      </c>
      <c r="H67" s="151">
        <v>0.0</v>
      </c>
      <c r="I67" s="151">
        <f t="shared" si="16"/>
        <v>0</v>
      </c>
      <c r="J67" s="151">
        <v>2.5</v>
      </c>
      <c r="K67" s="151">
        <f t="shared" si="17"/>
        <v>0.06152256032</v>
      </c>
      <c r="L67" s="151">
        <v>0.03</v>
      </c>
      <c r="M67" s="151">
        <f t="shared" si="18"/>
        <v>0.001885428778</v>
      </c>
      <c r="N67" s="151">
        <v>2.5699999999999994</v>
      </c>
      <c r="O67" s="151">
        <f t="shared" si="19"/>
        <v>0.1719293551</v>
      </c>
      <c r="P67" s="151">
        <v>0.44</v>
      </c>
      <c r="Q67" s="151">
        <f t="shared" si="20"/>
        <v>0.0323967721</v>
      </c>
      <c r="R67" s="151">
        <v>0.0</v>
      </c>
      <c r="S67" s="151">
        <f t="shared" si="21"/>
        <v>0</v>
      </c>
      <c r="T67" s="151">
        <v>0.0</v>
      </c>
      <c r="U67" s="151">
        <f t="shared" si="22"/>
        <v>0</v>
      </c>
      <c r="V67" s="151">
        <v>0.0</v>
      </c>
      <c r="W67" s="151">
        <f t="shared" si="23"/>
        <v>0</v>
      </c>
      <c r="X67" s="151">
        <v>1.0</v>
      </c>
      <c r="Y67" s="151">
        <f t="shared" si="24"/>
        <v>4.992511233</v>
      </c>
      <c r="Z67" s="151">
        <f t="shared" si="25"/>
        <v>13.66</v>
      </c>
      <c r="AA67" s="151">
        <f t="shared" si="26"/>
        <v>0.05643909783</v>
      </c>
    </row>
    <row r="68" ht="12.75" customHeight="1">
      <c r="A68" s="153" t="s">
        <v>255</v>
      </c>
      <c r="B68" s="154"/>
      <c r="C68" s="154"/>
      <c r="D68" s="154">
        <v>1.52</v>
      </c>
      <c r="E68" s="154">
        <f t="shared" si="14"/>
        <v>2.722063037</v>
      </c>
      <c r="F68" s="154">
        <v>694.93</v>
      </c>
      <c r="G68" s="154">
        <f t="shared" si="15"/>
        <v>8.234841034</v>
      </c>
      <c r="H68" s="154">
        <v>226.48000000000005</v>
      </c>
      <c r="I68" s="154">
        <f t="shared" si="16"/>
        <v>3.608800195</v>
      </c>
      <c r="J68" s="154"/>
      <c r="K68" s="154">
        <f t="shared" si="17"/>
        <v>0</v>
      </c>
      <c r="L68" s="154"/>
      <c r="M68" s="154">
        <f t="shared" si="18"/>
        <v>0</v>
      </c>
      <c r="N68" s="154">
        <v>237.71000000000006</v>
      </c>
      <c r="O68" s="154">
        <f t="shared" si="19"/>
        <v>15.90246187</v>
      </c>
      <c r="P68" s="154">
        <v>53.379999999999995</v>
      </c>
      <c r="Q68" s="154">
        <f t="shared" si="20"/>
        <v>3.930317488</v>
      </c>
      <c r="R68" s="154">
        <v>181.6</v>
      </c>
      <c r="S68" s="154">
        <f t="shared" si="21"/>
        <v>29.23138833</v>
      </c>
      <c r="T68" s="154">
        <v>51.160000000000004</v>
      </c>
      <c r="U68" s="154">
        <f t="shared" si="22"/>
        <v>19.46727549</v>
      </c>
      <c r="V68" s="154">
        <v>7.0</v>
      </c>
      <c r="W68" s="154">
        <f t="shared" si="23"/>
        <v>33.60537686</v>
      </c>
      <c r="X68" s="154">
        <v>6.26</v>
      </c>
      <c r="Y68" s="154">
        <f t="shared" si="24"/>
        <v>31.25312032</v>
      </c>
      <c r="Z68" s="154">
        <f t="shared" si="25"/>
        <v>1460.04</v>
      </c>
      <c r="AA68" s="154">
        <f t="shared" si="26"/>
        <v>6.032455373</v>
      </c>
    </row>
    <row r="69" ht="12.75" customHeight="1">
      <c r="A69" s="27" t="s">
        <v>140</v>
      </c>
      <c r="B69" s="155">
        <f t="shared" ref="B69:AA69" si="27">SUM(B29:B68)</f>
        <v>0</v>
      </c>
      <c r="C69" s="155">
        <f t="shared" si="27"/>
        <v>0</v>
      </c>
      <c r="D69" s="155">
        <f t="shared" si="27"/>
        <v>55.84</v>
      </c>
      <c r="E69" s="155">
        <f t="shared" si="27"/>
        <v>100</v>
      </c>
      <c r="F69" s="155">
        <f t="shared" si="27"/>
        <v>8438.9</v>
      </c>
      <c r="G69" s="155">
        <f t="shared" si="27"/>
        <v>100</v>
      </c>
      <c r="H69" s="155">
        <f t="shared" si="27"/>
        <v>6275.77</v>
      </c>
      <c r="I69" s="155">
        <f t="shared" si="27"/>
        <v>100</v>
      </c>
      <c r="J69" s="155">
        <f t="shared" si="27"/>
        <v>4063.55</v>
      </c>
      <c r="K69" s="155">
        <f t="shared" si="27"/>
        <v>100</v>
      </c>
      <c r="L69" s="155">
        <f t="shared" si="27"/>
        <v>1591.15</v>
      </c>
      <c r="M69" s="155">
        <f t="shared" si="27"/>
        <v>100</v>
      </c>
      <c r="N69" s="155">
        <f t="shared" si="27"/>
        <v>1494.8</v>
      </c>
      <c r="O69" s="155">
        <f t="shared" si="27"/>
        <v>100</v>
      </c>
      <c r="P69" s="155">
        <f t="shared" si="27"/>
        <v>1358.16</v>
      </c>
      <c r="Q69" s="155">
        <f t="shared" si="27"/>
        <v>100</v>
      </c>
      <c r="R69" s="155">
        <f t="shared" si="27"/>
        <v>621.25</v>
      </c>
      <c r="S69" s="155">
        <f t="shared" si="27"/>
        <v>100</v>
      </c>
      <c r="T69" s="155">
        <f t="shared" si="27"/>
        <v>262.8</v>
      </c>
      <c r="U69" s="155">
        <f t="shared" si="27"/>
        <v>100</v>
      </c>
      <c r="V69" s="155">
        <f t="shared" si="27"/>
        <v>20.83</v>
      </c>
      <c r="W69" s="155">
        <f t="shared" si="27"/>
        <v>100</v>
      </c>
      <c r="X69" s="155">
        <f t="shared" si="27"/>
        <v>20.03</v>
      </c>
      <c r="Y69" s="155">
        <f t="shared" si="27"/>
        <v>100</v>
      </c>
      <c r="Z69" s="155">
        <f t="shared" si="27"/>
        <v>24203.08</v>
      </c>
      <c r="AA69" s="155">
        <f t="shared" si="27"/>
        <v>100</v>
      </c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8:Q28"/>
    <mergeCell ref="R28:S28"/>
    <mergeCell ref="T28:U28"/>
    <mergeCell ref="V28:W28"/>
    <mergeCell ref="Z28:Z29"/>
    <mergeCell ref="AA28:AA29"/>
    <mergeCell ref="F8:G8"/>
    <mergeCell ref="H8:I8"/>
    <mergeCell ref="A27:A29"/>
    <mergeCell ref="B27:Y27"/>
    <mergeCell ref="B28:C28"/>
    <mergeCell ref="D28:E28"/>
    <mergeCell ref="F28:G28"/>
    <mergeCell ref="X28:Y28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7:AA27"/>
    <mergeCell ref="H28:I28"/>
    <mergeCell ref="J28:K28"/>
    <mergeCell ref="L28:M28"/>
    <mergeCell ref="N28:O28"/>
  </mergeCells>
  <printOptions/>
  <pageMargins bottom="0.75" footer="0.0" header="0.0" left="0.7" right="0.7" top="0.75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4.88"/>
    <col customWidth="1" min="3" max="3" width="5.38"/>
    <col customWidth="1" min="4" max="4" width="10.25"/>
    <col customWidth="1" min="5" max="5" width="7.88"/>
    <col customWidth="1" min="6" max="6" width="11.75"/>
    <col customWidth="1" min="7" max="7" width="7.88"/>
    <col customWidth="1" min="8" max="8" width="11.75"/>
    <col customWidth="1" min="9" max="9" width="7.88"/>
    <col customWidth="1" min="10" max="10" width="11.75"/>
    <col customWidth="1" min="11" max="11" width="7.88"/>
    <col customWidth="1" min="12" max="12" width="10.25"/>
    <col customWidth="1" min="13" max="13" width="7.88"/>
    <col customWidth="1" min="14" max="14" width="8.25"/>
    <col customWidth="1" min="15" max="15" width="7.88"/>
    <col customWidth="1" min="16" max="16" width="9.25"/>
    <col customWidth="1" min="17" max="17" width="7.88"/>
    <col customWidth="1" min="18" max="18" width="8.63"/>
    <col customWidth="1" min="19" max="19" width="7.88"/>
    <col customWidth="1" min="20" max="20" width="10.25"/>
    <col customWidth="1" min="21" max="21" width="7.88"/>
    <col customWidth="1" min="22" max="22" width="10.25"/>
    <col customWidth="1" min="23" max="23" width="7.88"/>
    <col customWidth="1" min="24" max="24" width="10.25"/>
    <col customWidth="1" min="25" max="25" width="7.88"/>
    <col customWidth="1" min="26" max="26" width="9.75"/>
    <col customWidth="1" min="27" max="27" width="7.88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279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>
        <v>0.0</v>
      </c>
      <c r="C10" s="173">
        <v>0.0</v>
      </c>
      <c r="D10" s="16">
        <v>0.0</v>
      </c>
      <c r="E10" s="173">
        <f t="shared" ref="E10:E19" si="1">((D10/D$19*100))</f>
        <v>0</v>
      </c>
      <c r="F10" s="16">
        <v>29.03</v>
      </c>
      <c r="G10" s="173">
        <f t="shared" ref="G10:G19" si="2">((F10/F$19*100))</f>
        <v>0.5392593033</v>
      </c>
      <c r="H10" s="136">
        <f>SUM(H30:H38)</f>
        <v>5</v>
      </c>
      <c r="I10" s="173">
        <f t="shared" ref="I10:I19" si="3">((H10/H$19*100))</f>
        <v>0.1155484275</v>
      </c>
      <c r="J10" s="16">
        <v>422.85</v>
      </c>
      <c r="K10" s="173">
        <f t="shared" ref="K10:K19" si="4">((J10/J$19*100))</f>
        <v>6.651345842</v>
      </c>
      <c r="L10" s="16">
        <v>781.56</v>
      </c>
      <c r="M10" s="173">
        <f t="shared" ref="M10:M19" si="5">((L10/L$19*100))</f>
        <v>10.30307025</v>
      </c>
      <c r="N10" s="136">
        <v>710.14</v>
      </c>
      <c r="O10" s="173">
        <f t="shared" ref="O10:O19" si="6">((N10/N$19*100))</f>
        <v>7.996900967</v>
      </c>
      <c r="P10" s="152">
        <f>SUM(P30:P38)</f>
        <v>703.98</v>
      </c>
      <c r="Q10" s="173">
        <f t="shared" ref="Q10:Q19" si="7">((P10/P$19*100))</f>
        <v>5.019837478</v>
      </c>
      <c r="R10" s="152">
        <f>SUM(R30:R38)</f>
        <v>1042.15</v>
      </c>
      <c r="S10" s="173">
        <f t="shared" ref="S10:S19" si="8">((R10/R$19*100))</f>
        <v>37.25343705</v>
      </c>
      <c r="T10" s="152">
        <f>SUM(T30:T38)</f>
        <v>94.5</v>
      </c>
      <c r="U10" s="173">
        <f t="shared" ref="U10:U19" si="9">((T10/T$19*100))</f>
        <v>27.38416065</v>
      </c>
      <c r="V10" s="152">
        <f>SUM(V30:V38)</f>
        <v>10</v>
      </c>
      <c r="W10" s="173">
        <f t="shared" ref="W10:W19" si="10">((V10/V$19*100))</f>
        <v>4.958349861</v>
      </c>
      <c r="X10" s="152">
        <f>SUM(X30:X38)</f>
        <v>0.89</v>
      </c>
      <c r="Y10" s="173">
        <f t="shared" ref="Y10:Y19" si="11">((X10/X$19*100))</f>
        <v>0.8458467972</v>
      </c>
      <c r="Z10" s="136">
        <f t="shared" ref="Z10:Z18" si="12">SUM(B10+D10+F10+H10+J10+L10+N10+P10+T10+V10+X10+R10)</f>
        <v>3800.1</v>
      </c>
      <c r="AA10" s="173">
        <f t="shared" ref="AA10:AA19" si="13">((Z10/Z$19*100))</f>
        <v>7.562335387</v>
      </c>
    </row>
    <row r="11" ht="24.75" customHeight="1">
      <c r="A11" s="22" t="s">
        <v>262</v>
      </c>
      <c r="B11" s="22">
        <v>0.0</v>
      </c>
      <c r="C11" s="174">
        <v>0.0</v>
      </c>
      <c r="D11" s="22">
        <v>8.0</v>
      </c>
      <c r="E11" s="174">
        <f t="shared" si="1"/>
        <v>3.289608948</v>
      </c>
      <c r="F11" s="22">
        <v>35.14</v>
      </c>
      <c r="G11" s="174">
        <f t="shared" si="2"/>
        <v>0.6527582472</v>
      </c>
      <c r="H11" s="139">
        <f>SUM(H39:H46)</f>
        <v>1646.5</v>
      </c>
      <c r="I11" s="174">
        <f t="shared" si="3"/>
        <v>38.05009718</v>
      </c>
      <c r="J11" s="22">
        <v>2532.0</v>
      </c>
      <c r="K11" s="174">
        <f t="shared" si="4"/>
        <v>39.82785307</v>
      </c>
      <c r="L11" s="22">
        <v>536.21</v>
      </c>
      <c r="M11" s="174">
        <f t="shared" si="5"/>
        <v>7.068695045</v>
      </c>
      <c r="N11" s="139">
        <v>606.57</v>
      </c>
      <c r="O11" s="174">
        <f t="shared" si="6"/>
        <v>6.830597093</v>
      </c>
      <c r="P11" s="150">
        <f>SUM(P39:P46)</f>
        <v>2131.02</v>
      </c>
      <c r="Q11" s="174">
        <f t="shared" si="7"/>
        <v>15.1955653</v>
      </c>
      <c r="R11" s="150">
        <f>SUM(R39:R46)</f>
        <v>0.7</v>
      </c>
      <c r="S11" s="174">
        <f t="shared" si="8"/>
        <v>0.02502269916</v>
      </c>
      <c r="T11" s="150">
        <f>SUM(T39:T46)</f>
        <v>1.2</v>
      </c>
      <c r="U11" s="174">
        <f t="shared" si="9"/>
        <v>0.3477353734</v>
      </c>
      <c r="V11" s="150">
        <f>SUM(V39:V46)</f>
        <v>10.6</v>
      </c>
      <c r="W11" s="174">
        <f t="shared" si="10"/>
        <v>5.255850853</v>
      </c>
      <c r="X11" s="150">
        <f>SUM(X39:X46)</f>
        <v>3.15</v>
      </c>
      <c r="Y11" s="174">
        <f t="shared" si="11"/>
        <v>2.993727428</v>
      </c>
      <c r="Z11" s="139">
        <f t="shared" si="12"/>
        <v>7511.09</v>
      </c>
      <c r="AA11" s="174">
        <f t="shared" si="13"/>
        <v>14.94733868</v>
      </c>
    </row>
    <row r="12" ht="24.75" customHeight="1">
      <c r="A12" s="22" t="s">
        <v>263</v>
      </c>
      <c r="B12" s="22">
        <v>0.0</v>
      </c>
      <c r="C12" s="174">
        <v>0.0</v>
      </c>
      <c r="D12" s="22">
        <v>3.0</v>
      </c>
      <c r="E12" s="174">
        <f t="shared" si="1"/>
        <v>1.233603355</v>
      </c>
      <c r="F12" s="22">
        <v>0.07</v>
      </c>
      <c r="G12" s="174">
        <f t="shared" si="2"/>
        <v>0.001300315234</v>
      </c>
      <c r="H12" s="139">
        <f>SUM(H47:H52)</f>
        <v>6.55</v>
      </c>
      <c r="I12" s="174">
        <f t="shared" si="3"/>
        <v>0.15136844</v>
      </c>
      <c r="J12" s="22">
        <v>41.2</v>
      </c>
      <c r="K12" s="174">
        <f t="shared" si="4"/>
        <v>0.6480677514</v>
      </c>
      <c r="L12" s="22">
        <v>833.93</v>
      </c>
      <c r="M12" s="174">
        <f t="shared" si="5"/>
        <v>10.9934482</v>
      </c>
      <c r="N12" s="139">
        <v>95.21</v>
      </c>
      <c r="O12" s="174">
        <f t="shared" si="6"/>
        <v>1.072161744</v>
      </c>
      <c r="P12" s="150">
        <f>SUM(P47:P52)</f>
        <v>212.58</v>
      </c>
      <c r="Q12" s="174">
        <f t="shared" si="7"/>
        <v>1.515834329</v>
      </c>
      <c r="R12" s="150">
        <f>SUM(R47:R52)</f>
        <v>0</v>
      </c>
      <c r="S12" s="174">
        <f t="shared" si="8"/>
        <v>0</v>
      </c>
      <c r="T12" s="150">
        <f>SUM(T47:T52)</f>
        <v>10.5</v>
      </c>
      <c r="U12" s="174">
        <f t="shared" si="9"/>
        <v>3.042684517</v>
      </c>
      <c r="V12" s="150">
        <f>SUM(V47:V52)</f>
        <v>0</v>
      </c>
      <c r="W12" s="174">
        <f t="shared" si="10"/>
        <v>0</v>
      </c>
      <c r="X12" s="150">
        <f>SUM(X47:X52)</f>
        <v>0</v>
      </c>
      <c r="Y12" s="174">
        <f t="shared" si="11"/>
        <v>0</v>
      </c>
      <c r="Z12" s="139">
        <f t="shared" si="12"/>
        <v>1203.04</v>
      </c>
      <c r="AA12" s="174">
        <f t="shared" si="13"/>
        <v>2.394092777</v>
      </c>
    </row>
    <row r="13" ht="24.75" customHeight="1">
      <c r="A13" s="22" t="s">
        <v>264</v>
      </c>
      <c r="B13" s="22">
        <v>0.0</v>
      </c>
      <c r="C13" s="174">
        <v>0.0</v>
      </c>
      <c r="D13" s="22">
        <v>0.56</v>
      </c>
      <c r="E13" s="174">
        <f t="shared" si="1"/>
        <v>0.2302726263</v>
      </c>
      <c r="F13" s="22">
        <v>227.31</v>
      </c>
      <c r="G13" s="174">
        <f t="shared" si="2"/>
        <v>4.222495082</v>
      </c>
      <c r="H13" s="139">
        <f>SUM(H53:H54)</f>
        <v>8.5</v>
      </c>
      <c r="I13" s="174">
        <f t="shared" si="3"/>
        <v>0.1964323268</v>
      </c>
      <c r="J13" s="22">
        <v>8.0</v>
      </c>
      <c r="K13" s="174">
        <f t="shared" si="4"/>
        <v>0.1258383983</v>
      </c>
      <c r="L13" s="22">
        <v>87.01</v>
      </c>
      <c r="M13" s="174">
        <f t="shared" si="5"/>
        <v>1.147026642</v>
      </c>
      <c r="N13" s="139">
        <v>8.53</v>
      </c>
      <c r="O13" s="174">
        <f t="shared" si="6"/>
        <v>0.0960565033</v>
      </c>
      <c r="P13" s="150">
        <f>SUM(P53:P54)</f>
        <v>50.05</v>
      </c>
      <c r="Q13" s="174">
        <f t="shared" si="7"/>
        <v>0.3568892096</v>
      </c>
      <c r="R13" s="150">
        <f>SUM(R53:R54)</f>
        <v>4.15</v>
      </c>
      <c r="S13" s="174">
        <f t="shared" si="8"/>
        <v>0.1483488593</v>
      </c>
      <c r="T13" s="150">
        <f>SUM(T53:T54)</f>
        <v>0.76</v>
      </c>
      <c r="U13" s="174">
        <f t="shared" si="9"/>
        <v>0.2202324031</v>
      </c>
      <c r="V13" s="150">
        <f>SUM(V53:V54)</f>
        <v>0</v>
      </c>
      <c r="W13" s="174">
        <f t="shared" si="10"/>
        <v>0</v>
      </c>
      <c r="X13" s="150">
        <f>SUM(X53:X54)</f>
        <v>0</v>
      </c>
      <c r="Y13" s="174">
        <f t="shared" si="11"/>
        <v>0</v>
      </c>
      <c r="Z13" s="139">
        <f t="shared" si="12"/>
        <v>394.87</v>
      </c>
      <c r="AA13" s="174">
        <f t="shared" si="13"/>
        <v>0.785805472</v>
      </c>
    </row>
    <row r="14" ht="24.75" customHeight="1">
      <c r="A14" s="22" t="s">
        <v>265</v>
      </c>
      <c r="B14" s="22">
        <v>0.0</v>
      </c>
      <c r="C14" s="174">
        <v>0.0</v>
      </c>
      <c r="D14" s="22">
        <v>28.26</v>
      </c>
      <c r="E14" s="174">
        <f t="shared" si="1"/>
        <v>11.62054361</v>
      </c>
      <c r="F14" s="22">
        <v>2155.35</v>
      </c>
      <c r="G14" s="174">
        <f t="shared" si="2"/>
        <v>40.03763484</v>
      </c>
      <c r="H14" s="139">
        <f>SUM(H55:H57)</f>
        <v>2204.09</v>
      </c>
      <c r="I14" s="174">
        <f t="shared" si="3"/>
        <v>50.93582671</v>
      </c>
      <c r="J14" s="22">
        <v>1568.72</v>
      </c>
      <c r="K14" s="174">
        <f t="shared" si="4"/>
        <v>24.67565153</v>
      </c>
      <c r="L14" s="22">
        <v>2343.58</v>
      </c>
      <c r="M14" s="174">
        <f t="shared" si="5"/>
        <v>30.89470978</v>
      </c>
      <c r="N14" s="139">
        <v>2729.44</v>
      </c>
      <c r="O14" s="174">
        <f t="shared" si="6"/>
        <v>30.73627929</v>
      </c>
      <c r="P14" s="150">
        <f>SUM(P55:P57)</f>
        <v>1513.6</v>
      </c>
      <c r="Q14" s="174">
        <f t="shared" si="7"/>
        <v>10.7929572</v>
      </c>
      <c r="R14" s="150">
        <f>SUM(R55:R57)</f>
        <v>328.75</v>
      </c>
      <c r="S14" s="174">
        <f t="shared" si="8"/>
        <v>11.75173193</v>
      </c>
      <c r="T14" s="150">
        <f>SUM(T55:T57)</f>
        <v>10.31</v>
      </c>
      <c r="U14" s="174">
        <f t="shared" si="9"/>
        <v>2.987626416</v>
      </c>
      <c r="V14" s="150">
        <f>SUM(V55:V57)</f>
        <v>179.58</v>
      </c>
      <c r="W14" s="174">
        <f t="shared" si="10"/>
        <v>89.04204681</v>
      </c>
      <c r="X14" s="150">
        <f>SUM(X55:X57)</f>
        <v>0.05</v>
      </c>
      <c r="Y14" s="174">
        <f t="shared" si="11"/>
        <v>0.04751948299</v>
      </c>
      <c r="Z14" s="139">
        <f t="shared" si="12"/>
        <v>13061.73</v>
      </c>
      <c r="AA14" s="174">
        <f t="shared" si="13"/>
        <v>25.99331149</v>
      </c>
    </row>
    <row r="15" ht="24.75" customHeight="1">
      <c r="A15" s="22" t="s">
        <v>73</v>
      </c>
      <c r="B15" s="22">
        <v>0.0</v>
      </c>
      <c r="C15" s="174">
        <v>0.0</v>
      </c>
      <c r="D15" s="22">
        <v>0.0</v>
      </c>
      <c r="E15" s="174">
        <f t="shared" si="1"/>
        <v>0</v>
      </c>
      <c r="F15" s="22">
        <v>288.43</v>
      </c>
      <c r="G15" s="174">
        <f t="shared" si="2"/>
        <v>5.35785604</v>
      </c>
      <c r="H15" s="139">
        <f>SUM(H58:H60)</f>
        <v>6.35</v>
      </c>
      <c r="I15" s="174">
        <f t="shared" si="3"/>
        <v>0.1467465029</v>
      </c>
      <c r="J15" s="22">
        <v>172.13</v>
      </c>
      <c r="K15" s="174">
        <f t="shared" si="4"/>
        <v>2.707570438</v>
      </c>
      <c r="L15" s="22">
        <v>1738.77</v>
      </c>
      <c r="M15" s="174">
        <f t="shared" si="5"/>
        <v>22.92168159</v>
      </c>
      <c r="N15" s="139">
        <v>260.54</v>
      </c>
      <c r="O15" s="174">
        <f t="shared" si="6"/>
        <v>2.933946233</v>
      </c>
      <c r="P15" s="150">
        <f>SUM(P58:P60)</f>
        <v>632.65</v>
      </c>
      <c r="Q15" s="174">
        <f t="shared" si="7"/>
        <v>4.511207961</v>
      </c>
      <c r="R15" s="150">
        <f>SUM(R58:R60)</f>
        <v>9.91</v>
      </c>
      <c r="S15" s="174">
        <f t="shared" si="8"/>
        <v>0.3542499267</v>
      </c>
      <c r="T15" s="150">
        <f>SUM(T58:T60)</f>
        <v>2.81</v>
      </c>
      <c r="U15" s="174">
        <f t="shared" si="9"/>
        <v>0.8142803327</v>
      </c>
      <c r="V15" s="150">
        <f>SUM(V58:V60)</f>
        <v>1</v>
      </c>
      <c r="W15" s="174">
        <f t="shared" si="10"/>
        <v>0.4958349861</v>
      </c>
      <c r="X15" s="150">
        <f>SUM(X58:X60)</f>
        <v>0</v>
      </c>
      <c r="Y15" s="174">
        <f t="shared" si="11"/>
        <v>0</v>
      </c>
      <c r="Z15" s="139">
        <f t="shared" si="12"/>
        <v>3112.59</v>
      </c>
      <c r="AA15" s="174">
        <f t="shared" si="13"/>
        <v>6.194165812</v>
      </c>
    </row>
    <row r="16" ht="24.75" customHeight="1">
      <c r="A16" s="22" t="s">
        <v>266</v>
      </c>
      <c r="B16" s="22">
        <v>0.0</v>
      </c>
      <c r="C16" s="174">
        <v>0.0</v>
      </c>
      <c r="D16" s="22">
        <v>62.7</v>
      </c>
      <c r="E16" s="174">
        <f t="shared" si="1"/>
        <v>25.78231013</v>
      </c>
      <c r="F16" s="22">
        <v>1761.62</v>
      </c>
      <c r="G16" s="174">
        <f t="shared" si="2"/>
        <v>32.72373317</v>
      </c>
      <c r="H16" s="139">
        <f>SUM(H61:H64)</f>
        <v>89.52</v>
      </c>
      <c r="I16" s="174">
        <f t="shared" si="3"/>
        <v>2.068779046</v>
      </c>
      <c r="J16" s="22">
        <v>1036.11</v>
      </c>
      <c r="K16" s="174">
        <f t="shared" si="4"/>
        <v>16.29780286</v>
      </c>
      <c r="L16" s="22">
        <v>939.43</v>
      </c>
      <c r="M16" s="174">
        <f t="shared" si="5"/>
        <v>12.38422295</v>
      </c>
      <c r="N16" s="139">
        <v>3936.9</v>
      </c>
      <c r="O16" s="174">
        <f t="shared" si="6"/>
        <v>44.33351088</v>
      </c>
      <c r="P16" s="150">
        <f>SUM(P61:P64)</f>
        <v>596.43</v>
      </c>
      <c r="Q16" s="174">
        <f t="shared" si="7"/>
        <v>4.25293569</v>
      </c>
      <c r="R16" s="150">
        <f>SUM(R61:R64)</f>
        <v>6.4</v>
      </c>
      <c r="S16" s="174">
        <f t="shared" si="8"/>
        <v>0.2287789638</v>
      </c>
      <c r="T16" s="150">
        <f>SUM(T61:T64)</f>
        <v>145.1</v>
      </c>
      <c r="U16" s="174">
        <f t="shared" si="9"/>
        <v>42.04700223</v>
      </c>
      <c r="V16" s="150">
        <f>SUM(V61:V64)</f>
        <v>0</v>
      </c>
      <c r="W16" s="174">
        <f t="shared" si="10"/>
        <v>0</v>
      </c>
      <c r="X16" s="150">
        <f>SUM(X61:X64)</f>
        <v>0.41</v>
      </c>
      <c r="Y16" s="174">
        <f t="shared" si="11"/>
        <v>0.3896597605</v>
      </c>
      <c r="Z16" s="139">
        <f t="shared" si="12"/>
        <v>8574.62</v>
      </c>
      <c r="AA16" s="174">
        <f t="shared" si="13"/>
        <v>17.06380155</v>
      </c>
    </row>
    <row r="17" ht="24.75" customHeight="1">
      <c r="A17" s="22" t="s">
        <v>267</v>
      </c>
      <c r="B17" s="22">
        <v>0.0</v>
      </c>
      <c r="C17" s="174">
        <v>0.0</v>
      </c>
      <c r="D17" s="22">
        <v>0.0</v>
      </c>
      <c r="E17" s="174">
        <f t="shared" si="1"/>
        <v>0</v>
      </c>
      <c r="F17" s="22">
        <v>1.62</v>
      </c>
      <c r="G17" s="174">
        <f t="shared" si="2"/>
        <v>0.03009300969</v>
      </c>
      <c r="H17" s="139">
        <f>SUM(H65:H67)</f>
        <v>0</v>
      </c>
      <c r="I17" s="174">
        <f t="shared" si="3"/>
        <v>0</v>
      </c>
      <c r="J17" s="22">
        <v>575.6</v>
      </c>
      <c r="K17" s="174">
        <f t="shared" si="4"/>
        <v>9.05407276</v>
      </c>
      <c r="L17" s="22">
        <v>240.91</v>
      </c>
      <c r="M17" s="174">
        <f t="shared" si="5"/>
        <v>3.175844022</v>
      </c>
      <c r="N17" s="139">
        <v>27.02</v>
      </c>
      <c r="O17" s="174">
        <f t="shared" si="6"/>
        <v>0.3042727689</v>
      </c>
      <c r="P17" s="150">
        <f>SUM(P65:P67)</f>
        <v>7729.07</v>
      </c>
      <c r="Q17" s="174">
        <f t="shared" si="7"/>
        <v>55.11332035</v>
      </c>
      <c r="R17" s="150">
        <f>SUM(R65:R67)</f>
        <v>0</v>
      </c>
      <c r="S17" s="174">
        <f t="shared" si="8"/>
        <v>0</v>
      </c>
      <c r="T17" s="150">
        <f>SUM(T65:T67)</f>
        <v>0</v>
      </c>
      <c r="U17" s="174">
        <f t="shared" si="9"/>
        <v>0</v>
      </c>
      <c r="V17" s="150">
        <f>SUM(V65:V67)</f>
        <v>0</v>
      </c>
      <c r="W17" s="174">
        <f t="shared" si="10"/>
        <v>0</v>
      </c>
      <c r="X17" s="150">
        <f>SUM(X65:X67)</f>
        <v>0</v>
      </c>
      <c r="Y17" s="174">
        <f t="shared" si="11"/>
        <v>0</v>
      </c>
      <c r="Z17" s="139">
        <f t="shared" si="12"/>
        <v>8574.22</v>
      </c>
      <c r="AA17" s="174">
        <f t="shared" si="13"/>
        <v>17.06300553</v>
      </c>
    </row>
    <row r="18" ht="24.75" customHeight="1">
      <c r="A18" s="44" t="s">
        <v>268</v>
      </c>
      <c r="B18" s="44">
        <v>0.0</v>
      </c>
      <c r="C18" s="175">
        <v>0.0</v>
      </c>
      <c r="D18" s="44">
        <v>140.67</v>
      </c>
      <c r="E18" s="175">
        <f t="shared" si="1"/>
        <v>57.84366133</v>
      </c>
      <c r="F18" s="44">
        <v>884.74</v>
      </c>
      <c r="G18" s="175">
        <f t="shared" si="2"/>
        <v>16.43487</v>
      </c>
      <c r="H18" s="142">
        <f>SUM(H68)</f>
        <v>360.68</v>
      </c>
      <c r="I18" s="175">
        <f t="shared" si="3"/>
        <v>8.335201366</v>
      </c>
      <c r="J18" s="44">
        <v>0.75</v>
      </c>
      <c r="K18" s="175">
        <f t="shared" si="4"/>
        <v>0.01179734984</v>
      </c>
      <c r="L18" s="44">
        <v>84.3</v>
      </c>
      <c r="M18" s="175">
        <f t="shared" si="5"/>
        <v>1.111301528</v>
      </c>
      <c r="N18" s="142">
        <v>505.84</v>
      </c>
      <c r="O18" s="175">
        <f t="shared" si="6"/>
        <v>5.696274517</v>
      </c>
      <c r="P18" s="151">
        <f>SUM(P68)</f>
        <v>454.58</v>
      </c>
      <c r="Q18" s="175">
        <f t="shared" si="7"/>
        <v>3.241452486</v>
      </c>
      <c r="R18" s="151">
        <f>SUM(R68)</f>
        <v>1405.4</v>
      </c>
      <c r="S18" s="175">
        <f t="shared" si="8"/>
        <v>50.23843058</v>
      </c>
      <c r="T18" s="151">
        <f>SUM(T68)</f>
        <v>79.91</v>
      </c>
      <c r="U18" s="175">
        <f t="shared" si="9"/>
        <v>23.15627807</v>
      </c>
      <c r="V18" s="151">
        <f>SUM(V68)</f>
        <v>0.5</v>
      </c>
      <c r="W18" s="175">
        <f t="shared" si="10"/>
        <v>0.2479174931</v>
      </c>
      <c r="X18" s="151">
        <f>SUM(X68)</f>
        <v>100.72</v>
      </c>
      <c r="Y18" s="175">
        <f t="shared" si="11"/>
        <v>95.72324653</v>
      </c>
      <c r="Z18" s="142">
        <f t="shared" si="12"/>
        <v>4018.09</v>
      </c>
      <c r="AA18" s="175">
        <f t="shared" si="13"/>
        <v>7.99614331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7">
        <f>SUM(D10:D18)</f>
        <v>243.19</v>
      </c>
      <c r="E19" s="178">
        <f t="shared" si="1"/>
        <v>100</v>
      </c>
      <c r="F19" s="177">
        <f>SUM(F10:F18)</f>
        <v>5383.31</v>
      </c>
      <c r="G19" s="178">
        <f t="shared" si="2"/>
        <v>100</v>
      </c>
      <c r="H19" s="155">
        <f>SUM(H10:H18)</f>
        <v>4327.19</v>
      </c>
      <c r="I19" s="178">
        <f t="shared" si="3"/>
        <v>100</v>
      </c>
      <c r="J19" s="177">
        <f>SUM(J10:J18)</f>
        <v>6357.36</v>
      </c>
      <c r="K19" s="178">
        <f t="shared" si="4"/>
        <v>100</v>
      </c>
      <c r="L19" s="177">
        <f>SUM(L10:L18)</f>
        <v>7585.7</v>
      </c>
      <c r="M19" s="178">
        <f t="shared" si="5"/>
        <v>100</v>
      </c>
      <c r="N19" s="155">
        <f>SUM(N10:N18)</f>
        <v>8880.19</v>
      </c>
      <c r="O19" s="178">
        <f t="shared" si="6"/>
        <v>100</v>
      </c>
      <c r="P19" s="155">
        <f>SUM(P10:P18)</f>
        <v>14023.96</v>
      </c>
      <c r="Q19" s="178">
        <f t="shared" si="7"/>
        <v>100</v>
      </c>
      <c r="R19" s="155">
        <f>SUM(R10:R18)</f>
        <v>2797.46</v>
      </c>
      <c r="S19" s="178">
        <f t="shared" si="8"/>
        <v>100</v>
      </c>
      <c r="T19" s="179">
        <f>SUM(T10:T18)</f>
        <v>345.09</v>
      </c>
      <c r="U19" s="178">
        <f t="shared" si="9"/>
        <v>100</v>
      </c>
      <c r="V19" s="179">
        <f>SUM(V10:V18)</f>
        <v>201.68</v>
      </c>
      <c r="W19" s="178">
        <f t="shared" si="10"/>
        <v>100</v>
      </c>
      <c r="X19" s="179">
        <f>SUM(X10:X18)</f>
        <v>105.22</v>
      </c>
      <c r="Y19" s="178">
        <f t="shared" si="11"/>
        <v>100</v>
      </c>
      <c r="Z19" s="155">
        <f>SUM(Z10:Z18)</f>
        <v>50250.35</v>
      </c>
      <c r="AA19" s="180">
        <f t="shared" si="13"/>
        <v>100</v>
      </c>
    </row>
    <row r="20" ht="12.75" customHeight="1"/>
    <row r="21" ht="12.75" customHeight="1"/>
    <row r="22" ht="12.75" customHeight="1">
      <c r="A22" s="1" t="s">
        <v>0</v>
      </c>
    </row>
    <row r="23" ht="12.75" customHeight="1">
      <c r="A23" s="1" t="s">
        <v>2</v>
      </c>
    </row>
    <row r="24" ht="12.75" customHeight="1">
      <c r="A24" s="1" t="s">
        <v>190</v>
      </c>
    </row>
    <row r="25" ht="12.75" customHeight="1"/>
    <row r="26" ht="12.75" customHeight="1"/>
    <row r="27" ht="12.75" customHeight="1">
      <c r="A27" s="181" t="s">
        <v>216</v>
      </c>
      <c r="B27" s="166" t="s">
        <v>260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66" t="s">
        <v>15</v>
      </c>
      <c r="AA27" s="159"/>
    </row>
    <row r="28" ht="12.75" customHeight="1">
      <c r="A28" s="182"/>
      <c r="B28" s="168" t="s">
        <v>154</v>
      </c>
      <c r="C28" s="71"/>
      <c r="D28" s="168" t="s">
        <v>155</v>
      </c>
      <c r="E28" s="71"/>
      <c r="F28" s="168" t="s">
        <v>156</v>
      </c>
      <c r="G28" s="71"/>
      <c r="H28" s="168" t="s">
        <v>157</v>
      </c>
      <c r="I28" s="71"/>
      <c r="J28" s="168" t="s">
        <v>158</v>
      </c>
      <c r="K28" s="71"/>
      <c r="L28" s="168" t="s">
        <v>159</v>
      </c>
      <c r="M28" s="71"/>
      <c r="N28" s="169" t="s">
        <v>161</v>
      </c>
      <c r="O28" s="71"/>
      <c r="P28" s="168" t="s">
        <v>162</v>
      </c>
      <c r="Q28" s="71"/>
      <c r="R28" s="168" t="s">
        <v>163</v>
      </c>
      <c r="S28" s="71"/>
      <c r="T28" s="168" t="s">
        <v>164</v>
      </c>
      <c r="U28" s="71"/>
      <c r="V28" s="168" t="s">
        <v>165</v>
      </c>
      <c r="W28" s="71"/>
      <c r="X28" s="168" t="s">
        <v>166</v>
      </c>
      <c r="Y28" s="71"/>
      <c r="Z28" s="96" t="s">
        <v>261</v>
      </c>
      <c r="AA28" s="170" t="s">
        <v>9</v>
      </c>
    </row>
    <row r="29" ht="12.75" customHeight="1">
      <c r="A29" s="120"/>
      <c r="B29" s="171" t="s">
        <v>261</v>
      </c>
      <c r="C29" s="171" t="s">
        <v>9</v>
      </c>
      <c r="D29" s="171" t="s">
        <v>261</v>
      </c>
      <c r="E29" s="171" t="s">
        <v>9</v>
      </c>
      <c r="F29" s="171" t="s">
        <v>261</v>
      </c>
      <c r="G29" s="171" t="s">
        <v>9</v>
      </c>
      <c r="H29" s="171" t="s">
        <v>261</v>
      </c>
      <c r="I29" s="171" t="s">
        <v>9</v>
      </c>
      <c r="J29" s="171" t="s">
        <v>261</v>
      </c>
      <c r="K29" s="171" t="s">
        <v>9</v>
      </c>
      <c r="L29" s="171" t="s">
        <v>261</v>
      </c>
      <c r="M29" s="171" t="s">
        <v>9</v>
      </c>
      <c r="N29" s="172" t="s">
        <v>261</v>
      </c>
      <c r="O29" s="171" t="s">
        <v>9</v>
      </c>
      <c r="P29" s="171" t="s">
        <v>261</v>
      </c>
      <c r="Q29" s="171" t="s">
        <v>9</v>
      </c>
      <c r="R29" s="171" t="s">
        <v>261</v>
      </c>
      <c r="S29" s="171" t="s">
        <v>9</v>
      </c>
      <c r="T29" s="171" t="s">
        <v>261</v>
      </c>
      <c r="U29" s="171" t="s">
        <v>9</v>
      </c>
      <c r="V29" s="171" t="s">
        <v>261</v>
      </c>
      <c r="W29" s="171" t="s">
        <v>9</v>
      </c>
      <c r="X29" s="171" t="s">
        <v>261</v>
      </c>
      <c r="Y29" s="171" t="s">
        <v>9</v>
      </c>
      <c r="Z29" s="14"/>
      <c r="AA29" s="15"/>
    </row>
    <row r="30" ht="12.75" customHeight="1">
      <c r="A30" s="16" t="s">
        <v>217</v>
      </c>
      <c r="B30" s="150"/>
      <c r="C30" s="150"/>
      <c r="D30" s="150"/>
      <c r="E30" s="150">
        <f t="shared" ref="E30:E68" si="14">((D30/D$69*100))</f>
        <v>0</v>
      </c>
      <c r="F30" s="150"/>
      <c r="G30" s="150">
        <f t="shared" ref="G30:G68" si="15">((F30/F$69*100))</f>
        <v>0</v>
      </c>
      <c r="H30" s="150"/>
      <c r="I30" s="150">
        <f t="shared" ref="I30:I68" si="16">((H30/H$69*100))</f>
        <v>0</v>
      </c>
      <c r="J30" s="150">
        <v>0.05</v>
      </c>
      <c r="K30" s="150">
        <f t="shared" ref="K30:K68" si="17">((J30/J$69*100))</f>
        <v>0.0007864899896</v>
      </c>
      <c r="L30" s="150">
        <v>38.5</v>
      </c>
      <c r="M30" s="150">
        <f t="shared" ref="M30:M68" si="18">((L30/L$69*100))</f>
        <v>0.5075339125</v>
      </c>
      <c r="N30" s="150">
        <v>85.64</v>
      </c>
      <c r="O30" s="150">
        <f t="shared" ref="O30:O68" si="19">((N30/N$69*100))</f>
        <v>0.9643937799</v>
      </c>
      <c r="P30" s="150">
        <v>221.61999999999998</v>
      </c>
      <c r="Q30" s="150">
        <f t="shared" ref="Q30:Q68" si="20">((P30/P$69*100))</f>
        <v>1.580295437</v>
      </c>
      <c r="R30" s="150">
        <v>453.0</v>
      </c>
      <c r="S30" s="150">
        <f t="shared" ref="S30:S68" si="21">((R30/R$69*100))</f>
        <v>16.19326103</v>
      </c>
      <c r="T30" s="150">
        <v>46.25</v>
      </c>
      <c r="U30" s="150">
        <f t="shared" ref="U30:U68" si="22">((T30/T$69*100))</f>
        <v>13.40230085</v>
      </c>
      <c r="V30" s="150"/>
      <c r="W30" s="150">
        <f t="shared" ref="W30:W68" si="23">((V30/V$69*100))</f>
        <v>0</v>
      </c>
      <c r="X30" s="150"/>
      <c r="Y30" s="150">
        <f t="shared" ref="Y30:Y68" si="24">((X30/X$69*100))</f>
        <v>0</v>
      </c>
      <c r="Z30" s="150">
        <f t="shared" ref="Z30:Z68" si="25">B30+D30+F30+H30+J30+L30+N30+P30+R30+T30+V30+X30</f>
        <v>845.06</v>
      </c>
      <c r="AA30" s="150">
        <f t="shared" ref="AA30:AA68" si="26">((Z30/Z$69*100))</f>
        <v>1.681699729</v>
      </c>
    </row>
    <row r="31" ht="12.75" customHeight="1">
      <c r="A31" s="22" t="s">
        <v>218</v>
      </c>
      <c r="B31" s="150"/>
      <c r="C31" s="150"/>
      <c r="D31" s="150"/>
      <c r="E31" s="150">
        <f t="shared" si="14"/>
        <v>0</v>
      </c>
      <c r="F31" s="150">
        <v>0.43000000000000005</v>
      </c>
      <c r="G31" s="150">
        <f t="shared" si="15"/>
        <v>0.00798765072</v>
      </c>
      <c r="H31" s="150"/>
      <c r="I31" s="150">
        <f t="shared" si="16"/>
        <v>0</v>
      </c>
      <c r="J31" s="150">
        <v>99.3</v>
      </c>
      <c r="K31" s="150">
        <f t="shared" si="17"/>
        <v>1.561969119</v>
      </c>
      <c r="L31" s="150">
        <v>221.40000000000003</v>
      </c>
      <c r="M31" s="150">
        <f t="shared" si="18"/>
        <v>2.918649564</v>
      </c>
      <c r="N31" s="150">
        <v>536.71</v>
      </c>
      <c r="O31" s="150">
        <f t="shared" si="19"/>
        <v>6.043902214</v>
      </c>
      <c r="P31" s="150">
        <v>116.36</v>
      </c>
      <c r="Q31" s="150">
        <f t="shared" si="20"/>
        <v>0.8297228458</v>
      </c>
      <c r="R31" s="150">
        <v>12.75</v>
      </c>
      <c r="S31" s="150">
        <f t="shared" si="21"/>
        <v>0.4557705919</v>
      </c>
      <c r="T31" s="150">
        <v>14.65</v>
      </c>
      <c r="U31" s="150">
        <f t="shared" si="22"/>
        <v>4.24526935</v>
      </c>
      <c r="V31" s="150">
        <v>10.0</v>
      </c>
      <c r="W31" s="150">
        <f t="shared" si="23"/>
        <v>4.958349861</v>
      </c>
      <c r="X31" s="150">
        <v>0.44</v>
      </c>
      <c r="Y31" s="150">
        <f t="shared" si="24"/>
        <v>0.4181714503</v>
      </c>
      <c r="Z31" s="150">
        <f t="shared" si="25"/>
        <v>1012.04</v>
      </c>
      <c r="AA31" s="150">
        <f t="shared" si="26"/>
        <v>2.013995922</v>
      </c>
    </row>
    <row r="32" ht="12.75" customHeight="1">
      <c r="A32" s="22" t="s">
        <v>219</v>
      </c>
      <c r="B32" s="150"/>
      <c r="C32" s="150"/>
      <c r="D32" s="150"/>
      <c r="E32" s="150">
        <f t="shared" si="14"/>
        <v>0</v>
      </c>
      <c r="F32" s="150"/>
      <c r="G32" s="150">
        <f t="shared" si="15"/>
        <v>0</v>
      </c>
      <c r="H32" s="150"/>
      <c r="I32" s="150">
        <f t="shared" si="16"/>
        <v>0</v>
      </c>
      <c r="J32" s="150"/>
      <c r="K32" s="150">
        <f t="shared" si="17"/>
        <v>0</v>
      </c>
      <c r="L32" s="150">
        <v>3.0</v>
      </c>
      <c r="M32" s="150">
        <f t="shared" si="18"/>
        <v>0.03954809708</v>
      </c>
      <c r="N32" s="150"/>
      <c r="O32" s="150">
        <f t="shared" si="19"/>
        <v>0</v>
      </c>
      <c r="P32" s="150">
        <v>58.25000000000001</v>
      </c>
      <c r="Q32" s="150">
        <f t="shared" si="20"/>
        <v>0.4153605686</v>
      </c>
      <c r="R32" s="150">
        <v>51.7</v>
      </c>
      <c r="S32" s="150">
        <f t="shared" si="21"/>
        <v>1.848105067</v>
      </c>
      <c r="T32" s="150"/>
      <c r="U32" s="150">
        <f t="shared" si="22"/>
        <v>0</v>
      </c>
      <c r="V32" s="150"/>
      <c r="W32" s="150">
        <f t="shared" si="23"/>
        <v>0</v>
      </c>
      <c r="X32" s="150"/>
      <c r="Y32" s="150">
        <f t="shared" si="24"/>
        <v>0</v>
      </c>
      <c r="Z32" s="150">
        <f t="shared" si="25"/>
        <v>112.95</v>
      </c>
      <c r="AA32" s="150">
        <f t="shared" si="26"/>
        <v>0.2247745538</v>
      </c>
    </row>
    <row r="33" ht="12.75" customHeight="1">
      <c r="A33" s="22" t="s">
        <v>220</v>
      </c>
      <c r="B33" s="150"/>
      <c r="C33" s="150"/>
      <c r="D33" s="150"/>
      <c r="E33" s="150">
        <f t="shared" si="14"/>
        <v>0</v>
      </c>
      <c r="F33" s="150">
        <v>24.01</v>
      </c>
      <c r="G33" s="150">
        <f t="shared" si="15"/>
        <v>0.4460081251</v>
      </c>
      <c r="H33" s="150">
        <v>5.0</v>
      </c>
      <c r="I33" s="150">
        <f t="shared" si="16"/>
        <v>0.1155484275</v>
      </c>
      <c r="J33" s="150"/>
      <c r="K33" s="150">
        <f t="shared" si="17"/>
        <v>0</v>
      </c>
      <c r="L33" s="150">
        <v>93.02000000000001</v>
      </c>
      <c r="M33" s="150">
        <f t="shared" si="18"/>
        <v>1.226254663</v>
      </c>
      <c r="N33" s="150">
        <v>8.97</v>
      </c>
      <c r="O33" s="150">
        <f t="shared" si="19"/>
        <v>0.1010113522</v>
      </c>
      <c r="P33" s="150">
        <v>184.5</v>
      </c>
      <c r="Q33" s="150">
        <f t="shared" si="20"/>
        <v>1.315605578</v>
      </c>
      <c r="R33" s="150">
        <v>43.699999999999996</v>
      </c>
      <c r="S33" s="150">
        <f t="shared" si="21"/>
        <v>1.562131362</v>
      </c>
      <c r="T33" s="150">
        <v>33.0</v>
      </c>
      <c r="U33" s="150">
        <f t="shared" si="22"/>
        <v>9.562722768</v>
      </c>
      <c r="V33" s="150"/>
      <c r="W33" s="150">
        <f t="shared" si="23"/>
        <v>0</v>
      </c>
      <c r="X33" s="150"/>
      <c r="Y33" s="150">
        <f t="shared" si="24"/>
        <v>0</v>
      </c>
      <c r="Z33" s="150">
        <f t="shared" si="25"/>
        <v>392.2</v>
      </c>
      <c r="AA33" s="150">
        <f t="shared" si="26"/>
        <v>0.7804920762</v>
      </c>
    </row>
    <row r="34" ht="12.75" customHeight="1">
      <c r="A34" s="22" t="s">
        <v>221</v>
      </c>
      <c r="B34" s="150"/>
      <c r="C34" s="150"/>
      <c r="D34" s="150"/>
      <c r="E34" s="150">
        <f t="shared" si="14"/>
        <v>0</v>
      </c>
      <c r="F34" s="150">
        <v>0.3</v>
      </c>
      <c r="G34" s="150">
        <f t="shared" si="15"/>
        <v>0.005572779572</v>
      </c>
      <c r="H34" s="150"/>
      <c r="I34" s="150">
        <f t="shared" si="16"/>
        <v>0</v>
      </c>
      <c r="J34" s="150"/>
      <c r="K34" s="150">
        <f t="shared" si="17"/>
        <v>0</v>
      </c>
      <c r="L34" s="150">
        <v>0.12000000000000001</v>
      </c>
      <c r="M34" s="150">
        <f t="shared" si="18"/>
        <v>0.001581923883</v>
      </c>
      <c r="N34" s="150">
        <v>16.01</v>
      </c>
      <c r="O34" s="150">
        <f t="shared" si="19"/>
        <v>0.1802889353</v>
      </c>
      <c r="P34" s="150">
        <v>15.0</v>
      </c>
      <c r="Q34" s="150">
        <f t="shared" si="20"/>
        <v>0.1069598031</v>
      </c>
      <c r="R34" s="150"/>
      <c r="S34" s="150">
        <f t="shared" si="21"/>
        <v>0</v>
      </c>
      <c r="T34" s="150"/>
      <c r="U34" s="150">
        <f t="shared" si="22"/>
        <v>0</v>
      </c>
      <c r="V34" s="150"/>
      <c r="W34" s="150">
        <f t="shared" si="23"/>
        <v>0</v>
      </c>
      <c r="X34" s="150"/>
      <c r="Y34" s="150">
        <f t="shared" si="24"/>
        <v>0</v>
      </c>
      <c r="Z34" s="150">
        <f t="shared" si="25"/>
        <v>31.43</v>
      </c>
      <c r="AA34" s="150">
        <f t="shared" si="26"/>
        <v>0.06254682803</v>
      </c>
    </row>
    <row r="35" ht="12.75" customHeight="1">
      <c r="A35" s="22" t="s">
        <v>222</v>
      </c>
      <c r="B35" s="150"/>
      <c r="C35" s="150"/>
      <c r="D35" s="150"/>
      <c r="E35" s="150">
        <f t="shared" si="14"/>
        <v>0</v>
      </c>
      <c r="F35" s="150"/>
      <c r="G35" s="150">
        <f t="shared" si="15"/>
        <v>0</v>
      </c>
      <c r="H35" s="150"/>
      <c r="I35" s="150">
        <f t="shared" si="16"/>
        <v>0</v>
      </c>
      <c r="J35" s="150"/>
      <c r="K35" s="150">
        <f t="shared" si="17"/>
        <v>0</v>
      </c>
      <c r="L35" s="150">
        <v>62.0</v>
      </c>
      <c r="M35" s="150">
        <f t="shared" si="18"/>
        <v>0.8173273396</v>
      </c>
      <c r="N35" s="150">
        <v>4.1000000000000005</v>
      </c>
      <c r="O35" s="150">
        <f t="shared" si="19"/>
        <v>0.0461701833</v>
      </c>
      <c r="P35" s="150">
        <v>1.0</v>
      </c>
      <c r="Q35" s="150">
        <f t="shared" si="20"/>
        <v>0.007130653539</v>
      </c>
      <c r="R35" s="150"/>
      <c r="S35" s="150">
        <f t="shared" si="21"/>
        <v>0</v>
      </c>
      <c r="T35" s="150"/>
      <c r="U35" s="150">
        <f t="shared" si="22"/>
        <v>0</v>
      </c>
      <c r="V35" s="150"/>
      <c r="W35" s="150">
        <f t="shared" si="23"/>
        <v>0</v>
      </c>
      <c r="X35" s="150"/>
      <c r="Y35" s="150">
        <f t="shared" si="24"/>
        <v>0</v>
      </c>
      <c r="Z35" s="150">
        <f t="shared" si="25"/>
        <v>67.1</v>
      </c>
      <c r="AA35" s="150">
        <f t="shared" si="26"/>
        <v>0.1335314082</v>
      </c>
    </row>
    <row r="36" ht="12.75" customHeight="1">
      <c r="A36" s="22" t="s">
        <v>223</v>
      </c>
      <c r="B36" s="150"/>
      <c r="C36" s="150"/>
      <c r="D36" s="150"/>
      <c r="E36" s="150">
        <f t="shared" si="14"/>
        <v>0</v>
      </c>
      <c r="F36" s="150">
        <v>3.0</v>
      </c>
      <c r="G36" s="150">
        <f t="shared" si="15"/>
        <v>0.05572779572</v>
      </c>
      <c r="H36" s="150"/>
      <c r="I36" s="150">
        <f t="shared" si="16"/>
        <v>0</v>
      </c>
      <c r="J36" s="150">
        <v>2.5</v>
      </c>
      <c r="K36" s="150">
        <f t="shared" si="17"/>
        <v>0.03932449948</v>
      </c>
      <c r="L36" s="150">
        <v>181.2</v>
      </c>
      <c r="M36" s="150">
        <f t="shared" si="18"/>
        <v>2.388705063</v>
      </c>
      <c r="N36" s="150">
        <v>4.0600000000000005</v>
      </c>
      <c r="O36" s="150">
        <f t="shared" si="19"/>
        <v>0.04571974248</v>
      </c>
      <c r="P36" s="150"/>
      <c r="Q36" s="150">
        <f t="shared" si="20"/>
        <v>0</v>
      </c>
      <c r="R36" s="150"/>
      <c r="S36" s="150">
        <f t="shared" si="21"/>
        <v>0</v>
      </c>
      <c r="T36" s="150"/>
      <c r="U36" s="150">
        <f t="shared" si="22"/>
        <v>0</v>
      </c>
      <c r="V36" s="150"/>
      <c r="W36" s="150">
        <f t="shared" si="23"/>
        <v>0</v>
      </c>
      <c r="X36" s="150"/>
      <c r="Y36" s="150">
        <f t="shared" si="24"/>
        <v>0</v>
      </c>
      <c r="Z36" s="150">
        <f t="shared" si="25"/>
        <v>190.76</v>
      </c>
      <c r="AA36" s="150">
        <f t="shared" si="26"/>
        <v>0.3796192464</v>
      </c>
    </row>
    <row r="37" ht="12.75" customHeight="1">
      <c r="A37" s="22" t="s">
        <v>224</v>
      </c>
      <c r="B37" s="150"/>
      <c r="C37" s="150"/>
      <c r="D37" s="150"/>
      <c r="E37" s="150">
        <f t="shared" si="14"/>
        <v>0</v>
      </c>
      <c r="F37" s="150"/>
      <c r="G37" s="150">
        <f t="shared" si="15"/>
        <v>0</v>
      </c>
      <c r="H37" s="150"/>
      <c r="I37" s="150">
        <f t="shared" si="16"/>
        <v>0</v>
      </c>
      <c r="J37" s="150"/>
      <c r="K37" s="150">
        <f t="shared" si="17"/>
        <v>0</v>
      </c>
      <c r="L37" s="150">
        <v>162.0</v>
      </c>
      <c r="M37" s="150">
        <f t="shared" si="18"/>
        <v>2.135597242</v>
      </c>
      <c r="N37" s="150">
        <v>0.87</v>
      </c>
      <c r="O37" s="150">
        <f t="shared" si="19"/>
        <v>0.009797087675</v>
      </c>
      <c r="P37" s="150">
        <v>16.55</v>
      </c>
      <c r="Q37" s="150">
        <f t="shared" si="20"/>
        <v>0.1180123161</v>
      </c>
      <c r="R37" s="150"/>
      <c r="S37" s="150">
        <f t="shared" si="21"/>
        <v>0</v>
      </c>
      <c r="T37" s="150"/>
      <c r="U37" s="150">
        <f t="shared" si="22"/>
        <v>0</v>
      </c>
      <c r="V37" s="150"/>
      <c r="W37" s="150">
        <f t="shared" si="23"/>
        <v>0</v>
      </c>
      <c r="X37" s="150"/>
      <c r="Y37" s="150">
        <f t="shared" si="24"/>
        <v>0</v>
      </c>
      <c r="Z37" s="150">
        <f t="shared" si="25"/>
        <v>179.42</v>
      </c>
      <c r="AA37" s="150">
        <f t="shared" si="26"/>
        <v>0.3570522394</v>
      </c>
    </row>
    <row r="38" ht="12.75" customHeight="1">
      <c r="A38" s="44" t="s">
        <v>225</v>
      </c>
      <c r="B38" s="151"/>
      <c r="C38" s="151"/>
      <c r="D38" s="151"/>
      <c r="E38" s="151">
        <f t="shared" si="14"/>
        <v>0</v>
      </c>
      <c r="F38" s="151">
        <v>1.29</v>
      </c>
      <c r="G38" s="151">
        <f t="shared" si="15"/>
        <v>0.02396295216</v>
      </c>
      <c r="H38" s="151"/>
      <c r="I38" s="151">
        <f t="shared" si="16"/>
        <v>0</v>
      </c>
      <c r="J38" s="151">
        <v>321.0</v>
      </c>
      <c r="K38" s="151">
        <f t="shared" si="17"/>
        <v>5.049265733</v>
      </c>
      <c r="L38" s="151">
        <v>20.32</v>
      </c>
      <c r="M38" s="151">
        <f t="shared" si="18"/>
        <v>0.2678724442</v>
      </c>
      <c r="N38" s="151">
        <v>53.779999999999994</v>
      </c>
      <c r="O38" s="151">
        <f t="shared" si="19"/>
        <v>0.6056176726</v>
      </c>
      <c r="P38" s="151">
        <v>90.7</v>
      </c>
      <c r="Q38" s="151">
        <f t="shared" si="20"/>
        <v>0.646750276</v>
      </c>
      <c r="R38" s="151">
        <v>481.0</v>
      </c>
      <c r="S38" s="151">
        <f t="shared" si="21"/>
        <v>17.194169</v>
      </c>
      <c r="T38" s="151">
        <v>0.6</v>
      </c>
      <c r="U38" s="151">
        <f t="shared" si="22"/>
        <v>0.1738676867</v>
      </c>
      <c r="V38" s="151"/>
      <c r="W38" s="151">
        <f t="shared" si="23"/>
        <v>0</v>
      </c>
      <c r="X38" s="151">
        <v>0.45</v>
      </c>
      <c r="Y38" s="151">
        <f t="shared" si="24"/>
        <v>0.4276753469</v>
      </c>
      <c r="Z38" s="151">
        <f t="shared" si="25"/>
        <v>969.14</v>
      </c>
      <c r="AA38" s="151">
        <f t="shared" si="26"/>
        <v>1.928623383</v>
      </c>
    </row>
    <row r="39" ht="12.75" customHeight="1">
      <c r="A39" s="16" t="s">
        <v>226</v>
      </c>
      <c r="B39" s="152"/>
      <c r="C39" s="152"/>
      <c r="D39" s="152"/>
      <c r="E39" s="152">
        <f t="shared" si="14"/>
        <v>0</v>
      </c>
      <c r="F39" s="152"/>
      <c r="G39" s="152">
        <f t="shared" si="15"/>
        <v>0</v>
      </c>
      <c r="H39" s="152">
        <v>0.0</v>
      </c>
      <c r="I39" s="152">
        <f t="shared" si="16"/>
        <v>0</v>
      </c>
      <c r="J39" s="152">
        <v>15.0</v>
      </c>
      <c r="K39" s="152">
        <f t="shared" si="17"/>
        <v>0.2359469969</v>
      </c>
      <c r="L39" s="152">
        <v>2.36</v>
      </c>
      <c r="M39" s="152">
        <f t="shared" si="18"/>
        <v>0.0311111697</v>
      </c>
      <c r="N39" s="152">
        <v>21.610000000000003</v>
      </c>
      <c r="O39" s="152">
        <f t="shared" si="19"/>
        <v>0.243350649</v>
      </c>
      <c r="P39" s="152">
        <v>334.16999999999996</v>
      </c>
      <c r="Q39" s="152">
        <f t="shared" si="20"/>
        <v>2.382850493</v>
      </c>
      <c r="R39" s="152">
        <v>0.0</v>
      </c>
      <c r="S39" s="152">
        <f t="shared" si="21"/>
        <v>0</v>
      </c>
      <c r="T39" s="152">
        <v>0.0</v>
      </c>
      <c r="U39" s="152">
        <f t="shared" si="22"/>
        <v>0</v>
      </c>
      <c r="V39" s="152">
        <v>2.5</v>
      </c>
      <c r="W39" s="152">
        <f t="shared" si="23"/>
        <v>1.239587465</v>
      </c>
      <c r="X39" s="152">
        <v>0.0</v>
      </c>
      <c r="Y39" s="152">
        <f t="shared" si="24"/>
        <v>0</v>
      </c>
      <c r="Z39" s="152">
        <f t="shared" si="25"/>
        <v>375.64</v>
      </c>
      <c r="AA39" s="152">
        <f t="shared" si="26"/>
        <v>0.7475370818</v>
      </c>
    </row>
    <row r="40" ht="12.75" customHeight="1">
      <c r="A40" s="22" t="s">
        <v>227</v>
      </c>
      <c r="B40" s="150"/>
      <c r="C40" s="150"/>
      <c r="D40" s="150"/>
      <c r="E40" s="150">
        <f t="shared" si="14"/>
        <v>0</v>
      </c>
      <c r="F40" s="150">
        <v>13.8</v>
      </c>
      <c r="G40" s="150">
        <f t="shared" si="15"/>
        <v>0.2563478603</v>
      </c>
      <c r="H40" s="150">
        <v>1646.2</v>
      </c>
      <c r="I40" s="150">
        <f t="shared" si="16"/>
        <v>38.04316427</v>
      </c>
      <c r="J40" s="150">
        <v>2419.5</v>
      </c>
      <c r="K40" s="150">
        <f t="shared" si="17"/>
        <v>38.05825059</v>
      </c>
      <c r="L40" s="150">
        <v>425.8</v>
      </c>
      <c r="M40" s="150">
        <f t="shared" si="18"/>
        <v>5.613193245</v>
      </c>
      <c r="N40" s="150">
        <v>482.75000000000006</v>
      </c>
      <c r="O40" s="150">
        <f t="shared" si="19"/>
        <v>5.436257558</v>
      </c>
      <c r="P40" s="150">
        <v>806.2600000000001</v>
      </c>
      <c r="Q40" s="150">
        <f t="shared" si="20"/>
        <v>5.749160722</v>
      </c>
      <c r="R40" s="150">
        <v>0.7</v>
      </c>
      <c r="S40" s="150">
        <f t="shared" si="21"/>
        <v>0.02502269916</v>
      </c>
      <c r="T40" s="150">
        <v>0.25</v>
      </c>
      <c r="U40" s="150">
        <f t="shared" si="22"/>
        <v>0.07244486945</v>
      </c>
      <c r="V40" s="150">
        <v>2.1</v>
      </c>
      <c r="W40" s="150">
        <f t="shared" si="23"/>
        <v>1.041253471</v>
      </c>
      <c r="X40" s="150">
        <v>3.15</v>
      </c>
      <c r="Y40" s="150">
        <f t="shared" si="24"/>
        <v>2.993727428</v>
      </c>
      <c r="Z40" s="150">
        <f t="shared" si="25"/>
        <v>5800.51</v>
      </c>
      <c r="AA40" s="150">
        <f t="shared" si="26"/>
        <v>11.54322308</v>
      </c>
    </row>
    <row r="41" ht="12.75" customHeight="1">
      <c r="A41" s="22" t="s">
        <v>228</v>
      </c>
      <c r="B41" s="150"/>
      <c r="C41" s="150"/>
      <c r="D41" s="150"/>
      <c r="E41" s="150">
        <f t="shared" si="14"/>
        <v>0</v>
      </c>
      <c r="F41" s="150">
        <v>1.0</v>
      </c>
      <c r="G41" s="150">
        <f t="shared" si="15"/>
        <v>0.01857593191</v>
      </c>
      <c r="H41" s="150"/>
      <c r="I41" s="150">
        <f t="shared" si="16"/>
        <v>0</v>
      </c>
      <c r="J41" s="150"/>
      <c r="K41" s="150">
        <f t="shared" si="17"/>
        <v>0</v>
      </c>
      <c r="L41" s="150">
        <v>46.5</v>
      </c>
      <c r="M41" s="150">
        <f t="shared" si="18"/>
        <v>0.6129955047</v>
      </c>
      <c r="N41" s="150">
        <v>44.9</v>
      </c>
      <c r="O41" s="150">
        <f t="shared" si="19"/>
        <v>0.5056198122</v>
      </c>
      <c r="P41" s="150">
        <v>13.82</v>
      </c>
      <c r="Q41" s="150">
        <f t="shared" si="20"/>
        <v>0.0985456319</v>
      </c>
      <c r="R41" s="150"/>
      <c r="S41" s="150">
        <f t="shared" si="21"/>
        <v>0</v>
      </c>
      <c r="T41" s="150"/>
      <c r="U41" s="150">
        <f t="shared" si="22"/>
        <v>0</v>
      </c>
      <c r="V41" s="150"/>
      <c r="W41" s="150">
        <f t="shared" si="23"/>
        <v>0</v>
      </c>
      <c r="X41" s="150"/>
      <c r="Y41" s="150">
        <f t="shared" si="24"/>
        <v>0</v>
      </c>
      <c r="Z41" s="150">
        <f t="shared" si="25"/>
        <v>106.22</v>
      </c>
      <c r="AA41" s="150">
        <f t="shared" si="26"/>
        <v>0.2113816123</v>
      </c>
    </row>
    <row r="42" ht="12.75" customHeight="1">
      <c r="A42" s="22" t="s">
        <v>229</v>
      </c>
      <c r="B42" s="150"/>
      <c r="C42" s="150"/>
      <c r="D42" s="150"/>
      <c r="E42" s="150">
        <f t="shared" si="14"/>
        <v>0</v>
      </c>
      <c r="F42" s="150"/>
      <c r="G42" s="150">
        <f t="shared" si="15"/>
        <v>0</v>
      </c>
      <c r="H42" s="150">
        <v>0.30000000000000004</v>
      </c>
      <c r="I42" s="150">
        <f t="shared" si="16"/>
        <v>0.00693290565</v>
      </c>
      <c r="J42" s="150">
        <v>23.5</v>
      </c>
      <c r="K42" s="150">
        <f t="shared" si="17"/>
        <v>0.3696502951</v>
      </c>
      <c r="L42" s="150">
        <v>15.0</v>
      </c>
      <c r="M42" s="150">
        <f t="shared" si="18"/>
        <v>0.1977404854</v>
      </c>
      <c r="N42" s="150">
        <v>10.36</v>
      </c>
      <c r="O42" s="150">
        <f t="shared" si="19"/>
        <v>0.1166641705</v>
      </c>
      <c r="P42" s="150">
        <v>0.5</v>
      </c>
      <c r="Q42" s="150">
        <f t="shared" si="20"/>
        <v>0.003565326769</v>
      </c>
      <c r="R42" s="150"/>
      <c r="S42" s="150">
        <f t="shared" si="21"/>
        <v>0</v>
      </c>
      <c r="T42" s="150"/>
      <c r="U42" s="150">
        <f t="shared" si="22"/>
        <v>0</v>
      </c>
      <c r="V42" s="150"/>
      <c r="W42" s="150">
        <f t="shared" si="23"/>
        <v>0</v>
      </c>
      <c r="X42" s="150"/>
      <c r="Y42" s="150">
        <f t="shared" si="24"/>
        <v>0</v>
      </c>
      <c r="Z42" s="150">
        <f t="shared" si="25"/>
        <v>49.66</v>
      </c>
      <c r="AA42" s="150">
        <f t="shared" si="26"/>
        <v>0.09882518231</v>
      </c>
    </row>
    <row r="43" ht="12.75" customHeight="1">
      <c r="A43" s="22" t="s">
        <v>230</v>
      </c>
      <c r="B43" s="150"/>
      <c r="C43" s="150"/>
      <c r="D43" s="150"/>
      <c r="E43" s="150">
        <f t="shared" si="14"/>
        <v>0</v>
      </c>
      <c r="F43" s="150">
        <v>0.03</v>
      </c>
      <c r="G43" s="150">
        <f t="shared" si="15"/>
        <v>0.0005572779572</v>
      </c>
      <c r="H43" s="150"/>
      <c r="I43" s="150">
        <f t="shared" si="16"/>
        <v>0</v>
      </c>
      <c r="J43" s="150"/>
      <c r="K43" s="150">
        <f t="shared" si="17"/>
        <v>0</v>
      </c>
      <c r="L43" s="150"/>
      <c r="M43" s="150">
        <f t="shared" si="18"/>
        <v>0</v>
      </c>
      <c r="N43" s="150">
        <v>1.07</v>
      </c>
      <c r="O43" s="150">
        <f t="shared" si="19"/>
        <v>0.01204929174</v>
      </c>
      <c r="P43" s="150">
        <v>869.22</v>
      </c>
      <c r="Q43" s="150">
        <f t="shared" si="20"/>
        <v>6.198106669</v>
      </c>
      <c r="R43" s="150"/>
      <c r="S43" s="150">
        <f t="shared" si="21"/>
        <v>0</v>
      </c>
      <c r="T43" s="150">
        <v>0.95</v>
      </c>
      <c r="U43" s="150">
        <f t="shared" si="22"/>
        <v>0.2752905039</v>
      </c>
      <c r="V43" s="150"/>
      <c r="W43" s="150">
        <f t="shared" si="23"/>
        <v>0</v>
      </c>
      <c r="X43" s="150"/>
      <c r="Y43" s="150">
        <f t="shared" si="24"/>
        <v>0</v>
      </c>
      <c r="Z43" s="150">
        <f t="shared" si="25"/>
        <v>871.27</v>
      </c>
      <c r="AA43" s="150">
        <f t="shared" si="26"/>
        <v>1.73385857</v>
      </c>
    </row>
    <row r="44" ht="12.75" customHeight="1">
      <c r="A44" s="22" t="s">
        <v>231</v>
      </c>
      <c r="B44" s="150"/>
      <c r="C44" s="150"/>
      <c r="D44" s="150">
        <v>8.0</v>
      </c>
      <c r="E44" s="150">
        <f t="shared" si="14"/>
        <v>3.289608948</v>
      </c>
      <c r="F44" s="150">
        <v>10.0</v>
      </c>
      <c r="G44" s="150">
        <f t="shared" si="15"/>
        <v>0.1857593191</v>
      </c>
      <c r="H44" s="150"/>
      <c r="I44" s="150">
        <f t="shared" si="16"/>
        <v>0</v>
      </c>
      <c r="J44" s="150"/>
      <c r="K44" s="150">
        <f t="shared" si="17"/>
        <v>0</v>
      </c>
      <c r="L44" s="150">
        <v>44.3</v>
      </c>
      <c r="M44" s="150">
        <f t="shared" si="18"/>
        <v>0.5839935668</v>
      </c>
      <c r="N44" s="150">
        <v>0.2</v>
      </c>
      <c r="O44" s="150">
        <f t="shared" si="19"/>
        <v>0.002252204063</v>
      </c>
      <c r="P44" s="150">
        <v>0.08</v>
      </c>
      <c r="Q44" s="150">
        <f t="shared" si="20"/>
        <v>0.0005704522831</v>
      </c>
      <c r="R44" s="150"/>
      <c r="S44" s="150">
        <f t="shared" si="21"/>
        <v>0</v>
      </c>
      <c r="T44" s="150"/>
      <c r="U44" s="150">
        <f t="shared" si="22"/>
        <v>0</v>
      </c>
      <c r="V44" s="150">
        <v>0.5</v>
      </c>
      <c r="W44" s="150">
        <f t="shared" si="23"/>
        <v>0.2479174931</v>
      </c>
      <c r="X44" s="150"/>
      <c r="Y44" s="150">
        <f t="shared" si="24"/>
        <v>0</v>
      </c>
      <c r="Z44" s="150">
        <f t="shared" si="25"/>
        <v>63.08</v>
      </c>
      <c r="AA44" s="150">
        <f t="shared" si="26"/>
        <v>0.125531464</v>
      </c>
    </row>
    <row r="45" ht="12.75" customHeight="1">
      <c r="A45" s="22" t="s">
        <v>232</v>
      </c>
      <c r="B45" s="150"/>
      <c r="C45" s="150"/>
      <c r="D45" s="150"/>
      <c r="E45" s="150">
        <f t="shared" si="14"/>
        <v>0</v>
      </c>
      <c r="F45" s="150">
        <v>10.239999999999998</v>
      </c>
      <c r="G45" s="150">
        <f t="shared" si="15"/>
        <v>0.1902175427</v>
      </c>
      <c r="H45" s="150">
        <v>0.0</v>
      </c>
      <c r="I45" s="150">
        <f t="shared" si="16"/>
        <v>0</v>
      </c>
      <c r="J45" s="150"/>
      <c r="K45" s="150">
        <f t="shared" si="17"/>
        <v>0</v>
      </c>
      <c r="L45" s="150">
        <v>0.75</v>
      </c>
      <c r="M45" s="150">
        <f t="shared" si="18"/>
        <v>0.009887024269</v>
      </c>
      <c r="N45" s="150">
        <v>45.68000000000001</v>
      </c>
      <c r="O45" s="150">
        <f t="shared" si="19"/>
        <v>0.514403408</v>
      </c>
      <c r="P45" s="150">
        <v>106.47</v>
      </c>
      <c r="Q45" s="150">
        <f t="shared" si="20"/>
        <v>0.7592006823</v>
      </c>
      <c r="R45" s="150">
        <v>0.0</v>
      </c>
      <c r="S45" s="150">
        <f t="shared" si="21"/>
        <v>0</v>
      </c>
      <c r="T45" s="150">
        <v>0.0</v>
      </c>
      <c r="U45" s="150">
        <f t="shared" si="22"/>
        <v>0</v>
      </c>
      <c r="V45" s="150">
        <v>4.0</v>
      </c>
      <c r="W45" s="150">
        <f t="shared" si="23"/>
        <v>1.983339944</v>
      </c>
      <c r="X45" s="150">
        <v>0.0</v>
      </c>
      <c r="Y45" s="150">
        <f t="shared" si="24"/>
        <v>0</v>
      </c>
      <c r="Z45" s="150">
        <f t="shared" si="25"/>
        <v>167.14</v>
      </c>
      <c r="AA45" s="150">
        <f t="shared" si="26"/>
        <v>0.3326145987</v>
      </c>
    </row>
    <row r="46" ht="12.75" customHeight="1">
      <c r="A46" s="44" t="s">
        <v>233</v>
      </c>
      <c r="B46" s="151"/>
      <c r="C46" s="151"/>
      <c r="D46" s="151"/>
      <c r="E46" s="151">
        <f t="shared" si="14"/>
        <v>0</v>
      </c>
      <c r="F46" s="151">
        <v>0.07</v>
      </c>
      <c r="G46" s="151">
        <f t="shared" si="15"/>
        <v>0.001300315234</v>
      </c>
      <c r="H46" s="151"/>
      <c r="I46" s="151">
        <f t="shared" si="16"/>
        <v>0</v>
      </c>
      <c r="J46" s="151">
        <v>74.0</v>
      </c>
      <c r="K46" s="151">
        <f t="shared" si="17"/>
        <v>1.164005185</v>
      </c>
      <c r="L46" s="151">
        <v>1.5</v>
      </c>
      <c r="M46" s="151">
        <f t="shared" si="18"/>
        <v>0.01977404854</v>
      </c>
      <c r="N46" s="151"/>
      <c r="O46" s="151">
        <f t="shared" si="19"/>
        <v>0</v>
      </c>
      <c r="P46" s="151">
        <v>0.5</v>
      </c>
      <c r="Q46" s="151">
        <f t="shared" si="20"/>
        <v>0.003565326769</v>
      </c>
      <c r="R46" s="151"/>
      <c r="S46" s="151">
        <f t="shared" si="21"/>
        <v>0</v>
      </c>
      <c r="T46" s="151"/>
      <c r="U46" s="151">
        <f t="shared" si="22"/>
        <v>0</v>
      </c>
      <c r="V46" s="151">
        <v>1.5</v>
      </c>
      <c r="W46" s="151">
        <f t="shared" si="23"/>
        <v>0.7437524792</v>
      </c>
      <c r="X46" s="151"/>
      <c r="Y46" s="151">
        <f t="shared" si="24"/>
        <v>0</v>
      </c>
      <c r="Z46" s="151">
        <f t="shared" si="25"/>
        <v>77.57</v>
      </c>
      <c r="AA46" s="151">
        <f t="shared" si="26"/>
        <v>0.154367084</v>
      </c>
    </row>
    <row r="47" ht="12.75" customHeight="1">
      <c r="A47" s="16" t="s">
        <v>234</v>
      </c>
      <c r="B47" s="152"/>
      <c r="C47" s="152"/>
      <c r="D47" s="152">
        <v>3.0</v>
      </c>
      <c r="E47" s="152">
        <f t="shared" si="14"/>
        <v>1.233603355</v>
      </c>
      <c r="F47" s="152">
        <v>0.01</v>
      </c>
      <c r="G47" s="152">
        <f t="shared" si="15"/>
        <v>0.0001857593191</v>
      </c>
      <c r="H47" s="152">
        <v>0.05</v>
      </c>
      <c r="I47" s="152">
        <f t="shared" si="16"/>
        <v>0.001155484275</v>
      </c>
      <c r="J47" s="152">
        <v>0.5</v>
      </c>
      <c r="K47" s="152">
        <f t="shared" si="17"/>
        <v>0.007864899896</v>
      </c>
      <c r="L47" s="152">
        <v>465.63</v>
      </c>
      <c r="M47" s="152">
        <f t="shared" si="18"/>
        <v>6.138260147</v>
      </c>
      <c r="N47" s="152">
        <v>4.34</v>
      </c>
      <c r="O47" s="152">
        <f t="shared" si="19"/>
        <v>0.04887282817</v>
      </c>
      <c r="P47" s="152">
        <v>17.08</v>
      </c>
      <c r="Q47" s="152">
        <f t="shared" si="20"/>
        <v>0.1217915624</v>
      </c>
      <c r="R47" s="152">
        <v>0.0</v>
      </c>
      <c r="S47" s="152">
        <f t="shared" si="21"/>
        <v>0</v>
      </c>
      <c r="T47" s="152">
        <v>0.0</v>
      </c>
      <c r="U47" s="152">
        <f t="shared" si="22"/>
        <v>0</v>
      </c>
      <c r="V47" s="152">
        <v>0.0</v>
      </c>
      <c r="W47" s="152">
        <f t="shared" si="23"/>
        <v>0</v>
      </c>
      <c r="X47" s="152">
        <v>0.0</v>
      </c>
      <c r="Y47" s="152">
        <f t="shared" si="24"/>
        <v>0</v>
      </c>
      <c r="Z47" s="152">
        <f t="shared" si="25"/>
        <v>490.61</v>
      </c>
      <c r="AA47" s="152">
        <f t="shared" si="26"/>
        <v>0.9763315081</v>
      </c>
    </row>
    <row r="48" ht="12.75" customHeight="1">
      <c r="A48" s="22" t="s">
        <v>235</v>
      </c>
      <c r="B48" s="150"/>
      <c r="C48" s="150"/>
      <c r="D48" s="150"/>
      <c r="E48" s="150">
        <f t="shared" si="14"/>
        <v>0</v>
      </c>
      <c r="F48" s="150"/>
      <c r="G48" s="150">
        <f t="shared" si="15"/>
        <v>0</v>
      </c>
      <c r="H48" s="150">
        <v>3.5</v>
      </c>
      <c r="I48" s="150">
        <f t="shared" si="16"/>
        <v>0.08088389925</v>
      </c>
      <c r="J48" s="150">
        <v>10.7</v>
      </c>
      <c r="K48" s="150">
        <f t="shared" si="17"/>
        <v>0.1683088578</v>
      </c>
      <c r="L48" s="150">
        <v>251.3</v>
      </c>
      <c r="M48" s="150">
        <f t="shared" si="18"/>
        <v>3.312812265</v>
      </c>
      <c r="N48" s="150">
        <v>29.310000000000002</v>
      </c>
      <c r="O48" s="150">
        <f t="shared" si="19"/>
        <v>0.3300605055</v>
      </c>
      <c r="P48" s="150">
        <v>14.149999999999999</v>
      </c>
      <c r="Q48" s="150">
        <f t="shared" si="20"/>
        <v>0.1008987476</v>
      </c>
      <c r="R48" s="150"/>
      <c r="S48" s="150">
        <f t="shared" si="21"/>
        <v>0</v>
      </c>
      <c r="T48" s="150">
        <v>10.5</v>
      </c>
      <c r="U48" s="150">
        <f t="shared" si="22"/>
        <v>3.042684517</v>
      </c>
      <c r="V48" s="150"/>
      <c r="W48" s="150">
        <f t="shared" si="23"/>
        <v>0</v>
      </c>
      <c r="X48" s="150"/>
      <c r="Y48" s="150">
        <f t="shared" si="24"/>
        <v>0</v>
      </c>
      <c r="Z48" s="150">
        <f t="shared" si="25"/>
        <v>319.46</v>
      </c>
      <c r="AA48" s="150">
        <f t="shared" si="26"/>
        <v>0.6357368655</v>
      </c>
    </row>
    <row r="49" ht="12.75" customHeight="1">
      <c r="A49" s="22" t="s">
        <v>236</v>
      </c>
      <c r="B49" s="150"/>
      <c r="C49" s="150"/>
      <c r="D49" s="150"/>
      <c r="E49" s="150">
        <f t="shared" si="14"/>
        <v>0</v>
      </c>
      <c r="F49" s="150"/>
      <c r="G49" s="150">
        <f t="shared" si="15"/>
        <v>0</v>
      </c>
      <c r="H49" s="150">
        <v>0.0</v>
      </c>
      <c r="I49" s="150">
        <f t="shared" si="16"/>
        <v>0</v>
      </c>
      <c r="J49" s="150"/>
      <c r="K49" s="150">
        <f t="shared" si="17"/>
        <v>0</v>
      </c>
      <c r="L49" s="150">
        <v>2.0</v>
      </c>
      <c r="M49" s="150">
        <f t="shared" si="18"/>
        <v>0.02636539805</v>
      </c>
      <c r="N49" s="150">
        <v>0.97</v>
      </c>
      <c r="O49" s="150">
        <f t="shared" si="19"/>
        <v>0.01092318971</v>
      </c>
      <c r="P49" s="150">
        <v>0.0</v>
      </c>
      <c r="Q49" s="150">
        <f t="shared" si="20"/>
        <v>0</v>
      </c>
      <c r="R49" s="150">
        <v>0.0</v>
      </c>
      <c r="S49" s="150">
        <f t="shared" si="21"/>
        <v>0</v>
      </c>
      <c r="T49" s="150">
        <v>0.0</v>
      </c>
      <c r="U49" s="150">
        <f t="shared" si="22"/>
        <v>0</v>
      </c>
      <c r="V49" s="150">
        <v>0.0</v>
      </c>
      <c r="W49" s="150">
        <f t="shared" si="23"/>
        <v>0</v>
      </c>
      <c r="X49" s="150">
        <v>0.0</v>
      </c>
      <c r="Y49" s="150">
        <f t="shared" si="24"/>
        <v>0</v>
      </c>
      <c r="Z49" s="150">
        <f t="shared" si="25"/>
        <v>2.97</v>
      </c>
      <c r="AA49" s="150">
        <f t="shared" si="26"/>
        <v>0.005910406594</v>
      </c>
    </row>
    <row r="50" ht="12.75" customHeight="1">
      <c r="A50" s="22" t="s">
        <v>237</v>
      </c>
      <c r="B50" s="150"/>
      <c r="C50" s="150"/>
      <c r="D50" s="150"/>
      <c r="E50" s="150">
        <f t="shared" si="14"/>
        <v>0</v>
      </c>
      <c r="F50" s="150"/>
      <c r="G50" s="150">
        <f t="shared" si="15"/>
        <v>0</v>
      </c>
      <c r="H50" s="150">
        <v>0.0</v>
      </c>
      <c r="I50" s="150">
        <f t="shared" si="16"/>
        <v>0</v>
      </c>
      <c r="J50" s="150"/>
      <c r="K50" s="150">
        <f t="shared" si="17"/>
        <v>0</v>
      </c>
      <c r="L50" s="150">
        <v>81.0</v>
      </c>
      <c r="M50" s="150">
        <f t="shared" si="18"/>
        <v>1.067798621</v>
      </c>
      <c r="N50" s="150">
        <v>55.089999999999996</v>
      </c>
      <c r="O50" s="150">
        <f t="shared" si="19"/>
        <v>0.6203696092</v>
      </c>
      <c r="P50" s="150">
        <v>32.15</v>
      </c>
      <c r="Q50" s="150">
        <f t="shared" si="20"/>
        <v>0.2292505113</v>
      </c>
      <c r="R50" s="150">
        <v>0.0</v>
      </c>
      <c r="S50" s="150">
        <f t="shared" si="21"/>
        <v>0</v>
      </c>
      <c r="T50" s="150">
        <v>0.0</v>
      </c>
      <c r="U50" s="150">
        <f t="shared" si="22"/>
        <v>0</v>
      </c>
      <c r="V50" s="150">
        <v>0.0</v>
      </c>
      <c r="W50" s="150">
        <f t="shared" si="23"/>
        <v>0</v>
      </c>
      <c r="X50" s="150">
        <v>0.0</v>
      </c>
      <c r="Y50" s="150">
        <f t="shared" si="24"/>
        <v>0</v>
      </c>
      <c r="Z50" s="150">
        <f t="shared" si="25"/>
        <v>168.24</v>
      </c>
      <c r="AA50" s="150">
        <f t="shared" si="26"/>
        <v>0.3348036382</v>
      </c>
    </row>
    <row r="51" ht="12.75" customHeight="1">
      <c r="A51" s="22" t="s">
        <v>238</v>
      </c>
      <c r="B51" s="150"/>
      <c r="C51" s="150"/>
      <c r="D51" s="150"/>
      <c r="E51" s="150">
        <f t="shared" si="14"/>
        <v>0</v>
      </c>
      <c r="F51" s="150"/>
      <c r="G51" s="150">
        <f t="shared" si="15"/>
        <v>0</v>
      </c>
      <c r="H51" s="150">
        <v>3.0</v>
      </c>
      <c r="I51" s="150">
        <f t="shared" si="16"/>
        <v>0.0693290565</v>
      </c>
      <c r="J51" s="150">
        <v>4.0</v>
      </c>
      <c r="K51" s="150">
        <f t="shared" si="17"/>
        <v>0.06291919916</v>
      </c>
      <c r="L51" s="150">
        <v>30.0</v>
      </c>
      <c r="M51" s="150">
        <f t="shared" si="18"/>
        <v>0.3954809708</v>
      </c>
      <c r="N51" s="150">
        <v>5.5</v>
      </c>
      <c r="O51" s="150">
        <f t="shared" si="19"/>
        <v>0.06193561174</v>
      </c>
      <c r="P51" s="150"/>
      <c r="Q51" s="150">
        <f t="shared" si="20"/>
        <v>0</v>
      </c>
      <c r="R51" s="150"/>
      <c r="S51" s="150">
        <f t="shared" si="21"/>
        <v>0</v>
      </c>
      <c r="T51" s="150"/>
      <c r="U51" s="150">
        <f t="shared" si="22"/>
        <v>0</v>
      </c>
      <c r="V51" s="150"/>
      <c r="W51" s="150">
        <f t="shared" si="23"/>
        <v>0</v>
      </c>
      <c r="X51" s="150"/>
      <c r="Y51" s="150">
        <f t="shared" si="24"/>
        <v>0</v>
      </c>
      <c r="Z51" s="150">
        <f t="shared" si="25"/>
        <v>42.5</v>
      </c>
      <c r="AA51" s="150">
        <f t="shared" si="26"/>
        <v>0.08457652534</v>
      </c>
    </row>
    <row r="52" ht="12.75" customHeight="1">
      <c r="A52" s="44" t="s">
        <v>239</v>
      </c>
      <c r="B52" s="151"/>
      <c r="C52" s="151"/>
      <c r="D52" s="151"/>
      <c r="E52" s="151">
        <f t="shared" si="14"/>
        <v>0</v>
      </c>
      <c r="F52" s="151">
        <v>0.060000000000000005</v>
      </c>
      <c r="G52" s="151">
        <f t="shared" si="15"/>
        <v>0.001114555914</v>
      </c>
      <c r="H52" s="151"/>
      <c r="I52" s="151">
        <f t="shared" si="16"/>
        <v>0</v>
      </c>
      <c r="J52" s="151">
        <v>26.0</v>
      </c>
      <c r="K52" s="151">
        <f t="shared" si="17"/>
        <v>0.4089747946</v>
      </c>
      <c r="L52" s="151">
        <v>4.0</v>
      </c>
      <c r="M52" s="151">
        <f t="shared" si="18"/>
        <v>0.0527307961</v>
      </c>
      <c r="N52" s="151"/>
      <c r="O52" s="151">
        <f t="shared" si="19"/>
        <v>0</v>
      </c>
      <c r="P52" s="151">
        <v>149.2</v>
      </c>
      <c r="Q52" s="151">
        <f t="shared" si="20"/>
        <v>1.063893508</v>
      </c>
      <c r="R52" s="151"/>
      <c r="S52" s="151">
        <f t="shared" si="21"/>
        <v>0</v>
      </c>
      <c r="T52" s="151"/>
      <c r="U52" s="151">
        <f t="shared" si="22"/>
        <v>0</v>
      </c>
      <c r="V52" s="151"/>
      <c r="W52" s="151">
        <f t="shared" si="23"/>
        <v>0</v>
      </c>
      <c r="X52" s="151"/>
      <c r="Y52" s="151">
        <f t="shared" si="24"/>
        <v>0</v>
      </c>
      <c r="Z52" s="151">
        <f t="shared" si="25"/>
        <v>179.26</v>
      </c>
      <c r="AA52" s="151">
        <f t="shared" si="26"/>
        <v>0.3567338337</v>
      </c>
    </row>
    <row r="53" ht="12.75" customHeight="1">
      <c r="A53" s="16" t="s">
        <v>240</v>
      </c>
      <c r="B53" s="150"/>
      <c r="C53" s="150"/>
      <c r="D53" s="150">
        <v>0.56</v>
      </c>
      <c r="E53" s="150">
        <f t="shared" si="14"/>
        <v>0.2302726263</v>
      </c>
      <c r="F53" s="150">
        <v>225.09999999999997</v>
      </c>
      <c r="G53" s="150">
        <f t="shared" si="15"/>
        <v>4.181442273</v>
      </c>
      <c r="H53" s="150">
        <v>8.5</v>
      </c>
      <c r="I53" s="150">
        <f t="shared" si="16"/>
        <v>0.1964323268</v>
      </c>
      <c r="J53" s="150">
        <v>8.0</v>
      </c>
      <c r="K53" s="150">
        <f t="shared" si="17"/>
        <v>0.1258383983</v>
      </c>
      <c r="L53" s="150">
        <v>87.01</v>
      </c>
      <c r="M53" s="150">
        <f t="shared" si="18"/>
        <v>1.147026642</v>
      </c>
      <c r="N53" s="150">
        <v>8.53</v>
      </c>
      <c r="O53" s="150">
        <f t="shared" si="19"/>
        <v>0.0960565033</v>
      </c>
      <c r="P53" s="150">
        <v>50.04999999999999</v>
      </c>
      <c r="Q53" s="150">
        <f t="shared" si="20"/>
        <v>0.3568892096</v>
      </c>
      <c r="R53" s="150">
        <v>4.15</v>
      </c>
      <c r="S53" s="150">
        <f t="shared" si="21"/>
        <v>0.1483488593</v>
      </c>
      <c r="T53" s="150">
        <v>0.76</v>
      </c>
      <c r="U53" s="150">
        <f t="shared" si="22"/>
        <v>0.2202324031</v>
      </c>
      <c r="V53" s="150">
        <v>0.0</v>
      </c>
      <c r="W53" s="150">
        <f t="shared" si="23"/>
        <v>0</v>
      </c>
      <c r="X53" s="150">
        <v>0.0</v>
      </c>
      <c r="Y53" s="150">
        <f t="shared" si="24"/>
        <v>0</v>
      </c>
      <c r="Z53" s="150">
        <f t="shared" si="25"/>
        <v>392.66</v>
      </c>
      <c r="AA53" s="150">
        <f t="shared" si="26"/>
        <v>0.7814074927</v>
      </c>
    </row>
    <row r="54" ht="12.75" customHeight="1">
      <c r="A54" s="44" t="s">
        <v>241</v>
      </c>
      <c r="B54" s="151"/>
      <c r="C54" s="151"/>
      <c r="D54" s="151"/>
      <c r="E54" s="151">
        <f t="shared" si="14"/>
        <v>0</v>
      </c>
      <c r="F54" s="151">
        <v>2.2099999999999995</v>
      </c>
      <c r="G54" s="151">
        <f t="shared" si="15"/>
        <v>0.04105280952</v>
      </c>
      <c r="H54" s="151"/>
      <c r="I54" s="151">
        <f t="shared" si="16"/>
        <v>0</v>
      </c>
      <c r="J54" s="151"/>
      <c r="K54" s="151">
        <f t="shared" si="17"/>
        <v>0</v>
      </c>
      <c r="L54" s="151"/>
      <c r="M54" s="151">
        <f t="shared" si="18"/>
        <v>0</v>
      </c>
      <c r="N54" s="151"/>
      <c r="O54" s="151">
        <f t="shared" si="19"/>
        <v>0</v>
      </c>
      <c r="P54" s="151"/>
      <c r="Q54" s="151">
        <f t="shared" si="20"/>
        <v>0</v>
      </c>
      <c r="R54" s="151"/>
      <c r="S54" s="151">
        <f t="shared" si="21"/>
        <v>0</v>
      </c>
      <c r="T54" s="151"/>
      <c r="U54" s="151">
        <f t="shared" si="22"/>
        <v>0</v>
      </c>
      <c r="V54" s="151"/>
      <c r="W54" s="151">
        <f t="shared" si="23"/>
        <v>0</v>
      </c>
      <c r="X54" s="151"/>
      <c r="Y54" s="151">
        <f t="shared" si="24"/>
        <v>0</v>
      </c>
      <c r="Z54" s="151">
        <f t="shared" si="25"/>
        <v>2.21</v>
      </c>
      <c r="AA54" s="151">
        <f t="shared" si="26"/>
        <v>0.004397979318</v>
      </c>
    </row>
    <row r="55" ht="12.75" customHeight="1">
      <c r="A55" s="16" t="s">
        <v>242</v>
      </c>
      <c r="B55" s="152"/>
      <c r="C55" s="152"/>
      <c r="D55" s="152"/>
      <c r="E55" s="152">
        <f t="shared" si="14"/>
        <v>0</v>
      </c>
      <c r="F55" s="152"/>
      <c r="G55" s="152">
        <f t="shared" si="15"/>
        <v>0</v>
      </c>
      <c r="H55" s="152"/>
      <c r="I55" s="152">
        <f t="shared" si="16"/>
        <v>0</v>
      </c>
      <c r="J55" s="152"/>
      <c r="K55" s="152">
        <f t="shared" si="17"/>
        <v>0</v>
      </c>
      <c r="L55" s="152">
        <v>291.07</v>
      </c>
      <c r="M55" s="152">
        <f t="shared" si="18"/>
        <v>3.837088205</v>
      </c>
      <c r="N55" s="152">
        <v>94.20000000000003</v>
      </c>
      <c r="O55" s="152">
        <f t="shared" si="19"/>
        <v>1.060788114</v>
      </c>
      <c r="P55" s="152">
        <v>107.64</v>
      </c>
      <c r="Q55" s="152">
        <f t="shared" si="20"/>
        <v>0.7675435469</v>
      </c>
      <c r="R55" s="152"/>
      <c r="S55" s="152">
        <f t="shared" si="21"/>
        <v>0</v>
      </c>
      <c r="T55" s="152">
        <v>1.25</v>
      </c>
      <c r="U55" s="152">
        <f t="shared" si="22"/>
        <v>0.3622243473</v>
      </c>
      <c r="V55" s="152"/>
      <c r="W55" s="152">
        <f t="shared" si="23"/>
        <v>0</v>
      </c>
      <c r="X55" s="152"/>
      <c r="Y55" s="152">
        <f t="shared" si="24"/>
        <v>0</v>
      </c>
      <c r="Z55" s="152">
        <f t="shared" si="25"/>
        <v>494.16</v>
      </c>
      <c r="AA55" s="152">
        <f t="shared" si="26"/>
        <v>0.9833961355</v>
      </c>
    </row>
    <row r="56" ht="12.75" customHeight="1">
      <c r="A56" s="22" t="s">
        <v>243</v>
      </c>
      <c r="B56" s="150"/>
      <c r="C56" s="150"/>
      <c r="D56" s="150">
        <v>1.3</v>
      </c>
      <c r="E56" s="150">
        <f t="shared" si="14"/>
        <v>0.534561454</v>
      </c>
      <c r="F56" s="150">
        <v>0.65</v>
      </c>
      <c r="G56" s="150">
        <f t="shared" si="15"/>
        <v>0.01207435574</v>
      </c>
      <c r="H56" s="150">
        <v>88.2</v>
      </c>
      <c r="I56" s="150">
        <f t="shared" si="16"/>
        <v>2.038274261</v>
      </c>
      <c r="J56" s="150">
        <v>12.1</v>
      </c>
      <c r="K56" s="150">
        <f t="shared" si="17"/>
        <v>0.1903305775</v>
      </c>
      <c r="L56" s="150">
        <v>22.880000000000003</v>
      </c>
      <c r="M56" s="150">
        <f t="shared" si="18"/>
        <v>0.3016201537</v>
      </c>
      <c r="N56" s="150">
        <v>118.89999999999998</v>
      </c>
      <c r="O56" s="150">
        <f t="shared" si="19"/>
        <v>1.338935316</v>
      </c>
      <c r="P56" s="150">
        <v>15.179999999999998</v>
      </c>
      <c r="Q56" s="150">
        <f t="shared" si="20"/>
        <v>0.1082433207</v>
      </c>
      <c r="R56" s="150">
        <v>0.75</v>
      </c>
      <c r="S56" s="150">
        <f t="shared" si="21"/>
        <v>0.02681003482</v>
      </c>
      <c r="T56" s="150"/>
      <c r="U56" s="150">
        <f t="shared" si="22"/>
        <v>0</v>
      </c>
      <c r="V56" s="150"/>
      <c r="W56" s="150">
        <f t="shared" si="23"/>
        <v>0</v>
      </c>
      <c r="X56" s="150"/>
      <c r="Y56" s="150">
        <f t="shared" si="24"/>
        <v>0</v>
      </c>
      <c r="Z56" s="150">
        <f t="shared" si="25"/>
        <v>259.96</v>
      </c>
      <c r="AA56" s="150">
        <f t="shared" si="26"/>
        <v>0.51732973</v>
      </c>
    </row>
    <row r="57" ht="12.75" customHeight="1">
      <c r="A57" s="44" t="s">
        <v>244</v>
      </c>
      <c r="B57" s="151"/>
      <c r="C57" s="151"/>
      <c r="D57" s="151">
        <v>26.96</v>
      </c>
      <c r="E57" s="151">
        <f t="shared" si="14"/>
        <v>11.08598215</v>
      </c>
      <c r="F57" s="151">
        <v>2154.6999999999985</v>
      </c>
      <c r="G57" s="151">
        <f t="shared" si="15"/>
        <v>40.02556048</v>
      </c>
      <c r="H57" s="151">
        <v>2115.8899999999994</v>
      </c>
      <c r="I57" s="151">
        <f t="shared" si="16"/>
        <v>48.89755245</v>
      </c>
      <c r="J57" s="151">
        <v>1556.6199999999994</v>
      </c>
      <c r="K57" s="151">
        <f t="shared" si="17"/>
        <v>24.48532095</v>
      </c>
      <c r="L57" s="151">
        <v>2029.6299999999992</v>
      </c>
      <c r="M57" s="151">
        <f t="shared" si="18"/>
        <v>26.75600142</v>
      </c>
      <c r="N57" s="151">
        <v>2516.3400000000115</v>
      </c>
      <c r="O57" s="151">
        <f t="shared" si="19"/>
        <v>28.33655586</v>
      </c>
      <c r="P57" s="151">
        <v>1390.7799999999995</v>
      </c>
      <c r="Q57" s="151">
        <f t="shared" si="20"/>
        <v>9.917170328</v>
      </c>
      <c r="R57" s="151">
        <v>328.0</v>
      </c>
      <c r="S57" s="151">
        <f t="shared" si="21"/>
        <v>11.72492189</v>
      </c>
      <c r="T57" s="151">
        <v>9.059999999999999</v>
      </c>
      <c r="U57" s="151">
        <f t="shared" si="22"/>
        <v>2.625402069</v>
      </c>
      <c r="V57" s="151">
        <v>179.57999999999998</v>
      </c>
      <c r="W57" s="151">
        <f t="shared" si="23"/>
        <v>89.04204681</v>
      </c>
      <c r="X57" s="151">
        <v>0.05</v>
      </c>
      <c r="Y57" s="151">
        <f t="shared" si="24"/>
        <v>0.04751948299</v>
      </c>
      <c r="Z57" s="151">
        <f t="shared" si="25"/>
        <v>12307.61</v>
      </c>
      <c r="AA57" s="151">
        <f t="shared" si="26"/>
        <v>24.49258562</v>
      </c>
    </row>
    <row r="58" ht="12.75" customHeight="1">
      <c r="A58" s="16" t="s">
        <v>245</v>
      </c>
      <c r="B58" s="152"/>
      <c r="C58" s="152"/>
      <c r="D58" s="152"/>
      <c r="E58" s="152">
        <f t="shared" si="14"/>
        <v>0</v>
      </c>
      <c r="F58" s="152">
        <v>120.0</v>
      </c>
      <c r="G58" s="152">
        <f t="shared" si="15"/>
        <v>2.229111829</v>
      </c>
      <c r="H58" s="152">
        <v>3.51</v>
      </c>
      <c r="I58" s="152">
        <f t="shared" si="16"/>
        <v>0.08111499611</v>
      </c>
      <c r="J58" s="152">
        <v>17.4</v>
      </c>
      <c r="K58" s="152">
        <f t="shared" si="17"/>
        <v>0.2736985164</v>
      </c>
      <c r="L58" s="152"/>
      <c r="M58" s="152">
        <f t="shared" si="18"/>
        <v>0</v>
      </c>
      <c r="N58" s="152"/>
      <c r="O58" s="152">
        <f t="shared" si="19"/>
        <v>0</v>
      </c>
      <c r="P58" s="152"/>
      <c r="Q58" s="152">
        <f t="shared" si="20"/>
        <v>0</v>
      </c>
      <c r="R58" s="152"/>
      <c r="S58" s="152">
        <f t="shared" si="21"/>
        <v>0</v>
      </c>
      <c r="T58" s="152"/>
      <c r="U58" s="152">
        <f t="shared" si="22"/>
        <v>0</v>
      </c>
      <c r="V58" s="152"/>
      <c r="W58" s="152">
        <f t="shared" si="23"/>
        <v>0</v>
      </c>
      <c r="X58" s="152"/>
      <c r="Y58" s="152">
        <f t="shared" si="24"/>
        <v>0</v>
      </c>
      <c r="Z58" s="152">
        <f t="shared" si="25"/>
        <v>140.91</v>
      </c>
      <c r="AA58" s="152">
        <f t="shared" si="26"/>
        <v>0.2804159573</v>
      </c>
    </row>
    <row r="59" ht="12.75" customHeight="1">
      <c r="A59" s="22" t="s">
        <v>246</v>
      </c>
      <c r="B59" s="150"/>
      <c r="C59" s="150"/>
      <c r="D59" s="150"/>
      <c r="E59" s="150">
        <f t="shared" si="14"/>
        <v>0</v>
      </c>
      <c r="F59" s="150">
        <v>43.550000000000004</v>
      </c>
      <c r="G59" s="150">
        <f t="shared" si="15"/>
        <v>0.8089818346</v>
      </c>
      <c r="H59" s="150">
        <v>0.03</v>
      </c>
      <c r="I59" s="150">
        <f t="shared" si="16"/>
        <v>0.000693290565</v>
      </c>
      <c r="J59" s="150">
        <v>149.23</v>
      </c>
      <c r="K59" s="150">
        <f t="shared" si="17"/>
        <v>2.347358023</v>
      </c>
      <c r="L59" s="150">
        <v>1636.5199999999998</v>
      </c>
      <c r="M59" s="150">
        <f t="shared" si="18"/>
        <v>21.57375061</v>
      </c>
      <c r="N59" s="150">
        <v>8.610000000000001</v>
      </c>
      <c r="O59" s="150">
        <f t="shared" si="19"/>
        <v>0.09695738492</v>
      </c>
      <c r="P59" s="150">
        <v>529.3699999999999</v>
      </c>
      <c r="Q59" s="150">
        <f t="shared" si="20"/>
        <v>3.774754064</v>
      </c>
      <c r="R59" s="150">
        <v>2.0</v>
      </c>
      <c r="S59" s="150">
        <f t="shared" si="21"/>
        <v>0.07149342618</v>
      </c>
      <c r="T59" s="150">
        <v>0.01</v>
      </c>
      <c r="U59" s="150">
        <f t="shared" si="22"/>
        <v>0.002897794778</v>
      </c>
      <c r="V59" s="150">
        <v>1.0</v>
      </c>
      <c r="W59" s="150">
        <f t="shared" si="23"/>
        <v>0.4958349861</v>
      </c>
      <c r="X59" s="150">
        <v>0.0</v>
      </c>
      <c r="Y59" s="150">
        <f t="shared" si="24"/>
        <v>0</v>
      </c>
      <c r="Z59" s="150">
        <f t="shared" si="25"/>
        <v>2370.32</v>
      </c>
      <c r="AA59" s="150">
        <f t="shared" si="26"/>
        <v>4.717021871</v>
      </c>
    </row>
    <row r="60" ht="12.75" customHeight="1">
      <c r="A60" s="44" t="s">
        <v>247</v>
      </c>
      <c r="B60" s="151"/>
      <c r="C60" s="151"/>
      <c r="D60" s="151"/>
      <c r="E60" s="151">
        <f t="shared" si="14"/>
        <v>0</v>
      </c>
      <c r="F60" s="151">
        <v>124.88</v>
      </c>
      <c r="G60" s="151">
        <f t="shared" si="15"/>
        <v>2.319762377</v>
      </c>
      <c r="H60" s="151">
        <v>2.8099999999999996</v>
      </c>
      <c r="I60" s="151">
        <f t="shared" si="16"/>
        <v>0.06493821626</v>
      </c>
      <c r="J60" s="151">
        <v>5.5</v>
      </c>
      <c r="K60" s="151">
        <f t="shared" si="17"/>
        <v>0.08651389885</v>
      </c>
      <c r="L60" s="151">
        <v>102.25</v>
      </c>
      <c r="M60" s="151">
        <f t="shared" si="18"/>
        <v>1.347930975</v>
      </c>
      <c r="N60" s="151">
        <v>251.92999999999998</v>
      </c>
      <c r="O60" s="151">
        <f t="shared" si="19"/>
        <v>2.836988848</v>
      </c>
      <c r="P60" s="151">
        <v>103.28</v>
      </c>
      <c r="Q60" s="151">
        <f t="shared" si="20"/>
        <v>0.7364538975</v>
      </c>
      <c r="R60" s="151">
        <v>7.91</v>
      </c>
      <c r="S60" s="151">
        <f t="shared" si="21"/>
        <v>0.2827565005</v>
      </c>
      <c r="T60" s="151">
        <v>2.8</v>
      </c>
      <c r="U60" s="151">
        <f t="shared" si="22"/>
        <v>0.8113825379</v>
      </c>
      <c r="V60" s="151"/>
      <c r="W60" s="151">
        <f t="shared" si="23"/>
        <v>0</v>
      </c>
      <c r="X60" s="151"/>
      <c r="Y60" s="151">
        <f t="shared" si="24"/>
        <v>0</v>
      </c>
      <c r="Z60" s="151">
        <f t="shared" si="25"/>
        <v>601.36</v>
      </c>
      <c r="AA60" s="151">
        <f t="shared" si="26"/>
        <v>1.196727983</v>
      </c>
    </row>
    <row r="61" ht="12.75" customHeight="1">
      <c r="A61" s="16" t="s">
        <v>248</v>
      </c>
      <c r="B61" s="152"/>
      <c r="C61" s="152"/>
      <c r="D61" s="152">
        <v>42.2</v>
      </c>
      <c r="E61" s="152">
        <f t="shared" si="14"/>
        <v>17.3526872</v>
      </c>
      <c r="F61" s="152">
        <v>936.5199999999998</v>
      </c>
      <c r="G61" s="152">
        <f t="shared" si="15"/>
        <v>17.39673175</v>
      </c>
      <c r="H61" s="152">
        <v>0.02</v>
      </c>
      <c r="I61" s="152">
        <f t="shared" si="16"/>
        <v>0.00046219371</v>
      </c>
      <c r="J61" s="152">
        <v>496.31</v>
      </c>
      <c r="K61" s="152">
        <f t="shared" si="17"/>
        <v>7.806856934</v>
      </c>
      <c r="L61" s="152">
        <v>659.1300000000001</v>
      </c>
      <c r="M61" s="152">
        <f t="shared" si="18"/>
        <v>8.689112409</v>
      </c>
      <c r="N61" s="152">
        <v>3885.800000000069</v>
      </c>
      <c r="O61" s="152">
        <f t="shared" si="19"/>
        <v>43.75807274</v>
      </c>
      <c r="P61" s="152">
        <v>358.08000000000004</v>
      </c>
      <c r="Q61" s="152">
        <f t="shared" si="20"/>
        <v>2.553344419</v>
      </c>
      <c r="R61" s="152">
        <v>3.4</v>
      </c>
      <c r="S61" s="152">
        <f t="shared" si="21"/>
        <v>0.1215388245</v>
      </c>
      <c r="T61" s="152">
        <v>136.50000000000003</v>
      </c>
      <c r="U61" s="152">
        <f t="shared" si="22"/>
        <v>39.55489872</v>
      </c>
      <c r="V61" s="152"/>
      <c r="W61" s="152">
        <f t="shared" si="23"/>
        <v>0</v>
      </c>
      <c r="X61" s="152">
        <v>0.41000000000000003</v>
      </c>
      <c r="Y61" s="152">
        <f t="shared" si="24"/>
        <v>0.3896597605</v>
      </c>
      <c r="Z61" s="152">
        <f t="shared" si="25"/>
        <v>6518.37</v>
      </c>
      <c r="AA61" s="152">
        <f t="shared" si="26"/>
        <v>12.97179025</v>
      </c>
    </row>
    <row r="62" ht="12.75" customHeight="1">
      <c r="A62" s="22" t="s">
        <v>249</v>
      </c>
      <c r="B62" s="150"/>
      <c r="C62" s="150"/>
      <c r="D62" s="150">
        <v>20.5</v>
      </c>
      <c r="E62" s="150">
        <f t="shared" si="14"/>
        <v>8.429622929</v>
      </c>
      <c r="F62" s="150">
        <v>0.1</v>
      </c>
      <c r="G62" s="150">
        <f t="shared" si="15"/>
        <v>0.001857593191</v>
      </c>
      <c r="H62" s="150">
        <v>89.5</v>
      </c>
      <c r="I62" s="150">
        <f t="shared" si="16"/>
        <v>2.068316852</v>
      </c>
      <c r="J62" s="150">
        <v>253.0</v>
      </c>
      <c r="K62" s="150">
        <f t="shared" si="17"/>
        <v>3.979639347</v>
      </c>
      <c r="L62" s="150"/>
      <c r="M62" s="150">
        <f t="shared" si="18"/>
        <v>0</v>
      </c>
      <c r="N62" s="150">
        <v>22.580000000000005</v>
      </c>
      <c r="O62" s="150">
        <f t="shared" si="19"/>
        <v>0.2542738387</v>
      </c>
      <c r="P62" s="150">
        <v>220.25999999999996</v>
      </c>
      <c r="Q62" s="150">
        <f t="shared" si="20"/>
        <v>1.570597748</v>
      </c>
      <c r="R62" s="150"/>
      <c r="S62" s="150">
        <f t="shared" si="21"/>
        <v>0</v>
      </c>
      <c r="T62" s="150"/>
      <c r="U62" s="150">
        <f t="shared" si="22"/>
        <v>0</v>
      </c>
      <c r="V62" s="150"/>
      <c r="W62" s="150">
        <f t="shared" si="23"/>
        <v>0</v>
      </c>
      <c r="X62" s="150"/>
      <c r="Y62" s="150">
        <f t="shared" si="24"/>
        <v>0</v>
      </c>
      <c r="Z62" s="150">
        <f t="shared" si="25"/>
        <v>605.94</v>
      </c>
      <c r="AA62" s="150">
        <f t="shared" si="26"/>
        <v>1.205842347</v>
      </c>
    </row>
    <row r="63" ht="12.75" customHeight="1">
      <c r="A63" s="22" t="s">
        <v>250</v>
      </c>
      <c r="B63" s="150"/>
      <c r="C63" s="150"/>
      <c r="D63" s="150"/>
      <c r="E63" s="150">
        <f t="shared" si="14"/>
        <v>0</v>
      </c>
      <c r="F63" s="150">
        <v>825.0</v>
      </c>
      <c r="G63" s="150">
        <f t="shared" si="15"/>
        <v>15.32514382</v>
      </c>
      <c r="H63" s="150"/>
      <c r="I63" s="150">
        <f t="shared" si="16"/>
        <v>0</v>
      </c>
      <c r="J63" s="150">
        <v>26.5</v>
      </c>
      <c r="K63" s="150">
        <f t="shared" si="17"/>
        <v>0.4168396945</v>
      </c>
      <c r="L63" s="150">
        <v>0.3</v>
      </c>
      <c r="M63" s="150">
        <f t="shared" si="18"/>
        <v>0.003954809708</v>
      </c>
      <c r="N63" s="150">
        <v>21.14</v>
      </c>
      <c r="O63" s="150">
        <f t="shared" si="19"/>
        <v>0.2380579695</v>
      </c>
      <c r="P63" s="150">
        <v>4.5</v>
      </c>
      <c r="Q63" s="150">
        <f t="shared" si="20"/>
        <v>0.03208794092</v>
      </c>
      <c r="R63" s="150"/>
      <c r="S63" s="150">
        <f t="shared" si="21"/>
        <v>0</v>
      </c>
      <c r="T63" s="150"/>
      <c r="U63" s="150">
        <f t="shared" si="22"/>
        <v>0</v>
      </c>
      <c r="V63" s="150"/>
      <c r="W63" s="150">
        <f t="shared" si="23"/>
        <v>0</v>
      </c>
      <c r="X63" s="150"/>
      <c r="Y63" s="150">
        <f t="shared" si="24"/>
        <v>0</v>
      </c>
      <c r="Z63" s="150">
        <f t="shared" si="25"/>
        <v>877.44</v>
      </c>
      <c r="AA63" s="150">
        <f t="shared" si="26"/>
        <v>1.746137092</v>
      </c>
    </row>
    <row r="64" ht="12.75" customHeight="1">
      <c r="A64" s="44" t="s">
        <v>251</v>
      </c>
      <c r="B64" s="151"/>
      <c r="C64" s="151"/>
      <c r="D64" s="151"/>
      <c r="E64" s="151">
        <f t="shared" si="14"/>
        <v>0</v>
      </c>
      <c r="F64" s="151"/>
      <c r="G64" s="151">
        <f t="shared" si="15"/>
        <v>0</v>
      </c>
      <c r="H64" s="151">
        <v>0.0</v>
      </c>
      <c r="I64" s="151">
        <f t="shared" si="16"/>
        <v>0</v>
      </c>
      <c r="J64" s="151">
        <v>260.3</v>
      </c>
      <c r="K64" s="151">
        <f t="shared" si="17"/>
        <v>4.094466886</v>
      </c>
      <c r="L64" s="151">
        <v>280.0</v>
      </c>
      <c r="M64" s="151">
        <f t="shared" si="18"/>
        <v>3.691155727</v>
      </c>
      <c r="N64" s="151">
        <v>7.38</v>
      </c>
      <c r="O64" s="151">
        <f t="shared" si="19"/>
        <v>0.08310632993</v>
      </c>
      <c r="P64" s="151">
        <v>13.59</v>
      </c>
      <c r="Q64" s="151">
        <f t="shared" si="20"/>
        <v>0.09690558159</v>
      </c>
      <c r="R64" s="151">
        <v>3.0</v>
      </c>
      <c r="S64" s="151">
        <f t="shared" si="21"/>
        <v>0.1072401393</v>
      </c>
      <c r="T64" s="151">
        <v>8.6</v>
      </c>
      <c r="U64" s="151">
        <f t="shared" si="22"/>
        <v>2.492103509</v>
      </c>
      <c r="V64" s="151">
        <v>0.0</v>
      </c>
      <c r="W64" s="151">
        <f t="shared" si="23"/>
        <v>0</v>
      </c>
      <c r="X64" s="151">
        <v>0.0</v>
      </c>
      <c r="Y64" s="151">
        <f t="shared" si="24"/>
        <v>0</v>
      </c>
      <c r="Z64" s="151">
        <f t="shared" si="25"/>
        <v>572.87</v>
      </c>
      <c r="AA64" s="151">
        <f t="shared" si="26"/>
        <v>1.14003186</v>
      </c>
    </row>
    <row r="65" ht="12.75" customHeight="1">
      <c r="A65" s="16" t="s">
        <v>252</v>
      </c>
      <c r="B65" s="152"/>
      <c r="C65" s="152"/>
      <c r="D65" s="152"/>
      <c r="E65" s="152">
        <f t="shared" si="14"/>
        <v>0</v>
      </c>
      <c r="F65" s="152"/>
      <c r="G65" s="152">
        <f t="shared" si="15"/>
        <v>0</v>
      </c>
      <c r="H65" s="152"/>
      <c r="I65" s="152">
        <f t="shared" si="16"/>
        <v>0</v>
      </c>
      <c r="J65" s="152"/>
      <c r="K65" s="152">
        <f t="shared" si="17"/>
        <v>0</v>
      </c>
      <c r="L65" s="152"/>
      <c r="M65" s="152">
        <f t="shared" si="18"/>
        <v>0</v>
      </c>
      <c r="N65" s="152">
        <v>1.2</v>
      </c>
      <c r="O65" s="152">
        <f t="shared" si="19"/>
        <v>0.01351322438</v>
      </c>
      <c r="P65" s="152"/>
      <c r="Q65" s="152">
        <f t="shared" si="20"/>
        <v>0</v>
      </c>
      <c r="R65" s="152"/>
      <c r="S65" s="152">
        <f t="shared" si="21"/>
        <v>0</v>
      </c>
      <c r="T65" s="152"/>
      <c r="U65" s="152">
        <f t="shared" si="22"/>
        <v>0</v>
      </c>
      <c r="V65" s="152"/>
      <c r="W65" s="152">
        <f t="shared" si="23"/>
        <v>0</v>
      </c>
      <c r="X65" s="152"/>
      <c r="Y65" s="152">
        <f t="shared" si="24"/>
        <v>0</v>
      </c>
      <c r="Z65" s="152">
        <f t="shared" si="25"/>
        <v>1.2</v>
      </c>
      <c r="AA65" s="152">
        <f t="shared" si="26"/>
        <v>0.002388043068</v>
      </c>
    </row>
    <row r="66" ht="12.75" customHeight="1">
      <c r="A66" s="22" t="s">
        <v>253</v>
      </c>
      <c r="B66" s="150"/>
      <c r="C66" s="150"/>
      <c r="D66" s="150"/>
      <c r="E66" s="150">
        <f t="shared" si="14"/>
        <v>0</v>
      </c>
      <c r="F66" s="150">
        <v>0.1</v>
      </c>
      <c r="G66" s="150">
        <f t="shared" si="15"/>
        <v>0.001857593191</v>
      </c>
      <c r="H66" s="150"/>
      <c r="I66" s="150">
        <f t="shared" si="16"/>
        <v>0</v>
      </c>
      <c r="J66" s="150">
        <v>575.6</v>
      </c>
      <c r="K66" s="150">
        <f t="shared" si="17"/>
        <v>9.05407276</v>
      </c>
      <c r="L66" s="150">
        <v>160.91000000000003</v>
      </c>
      <c r="M66" s="150">
        <f t="shared" si="18"/>
        <v>2.1212281</v>
      </c>
      <c r="N66" s="150">
        <v>18.520000000000003</v>
      </c>
      <c r="O66" s="150">
        <f t="shared" si="19"/>
        <v>0.2085540963</v>
      </c>
      <c r="P66" s="150">
        <v>7545.86</v>
      </c>
      <c r="Q66" s="150">
        <f t="shared" si="20"/>
        <v>53.80691331</v>
      </c>
      <c r="R66" s="150"/>
      <c r="S66" s="150">
        <f t="shared" si="21"/>
        <v>0</v>
      </c>
      <c r="T66" s="150"/>
      <c r="U66" s="150">
        <f t="shared" si="22"/>
        <v>0</v>
      </c>
      <c r="V66" s="150"/>
      <c r="W66" s="150">
        <f t="shared" si="23"/>
        <v>0</v>
      </c>
      <c r="X66" s="150"/>
      <c r="Y66" s="150">
        <f t="shared" si="24"/>
        <v>0</v>
      </c>
      <c r="Z66" s="150">
        <f t="shared" si="25"/>
        <v>8300.99</v>
      </c>
      <c r="AA66" s="150">
        <f t="shared" si="26"/>
        <v>16.51926802</v>
      </c>
    </row>
    <row r="67" ht="12.75" customHeight="1">
      <c r="A67" s="44" t="s">
        <v>254</v>
      </c>
      <c r="B67" s="151"/>
      <c r="C67" s="151"/>
      <c r="D67" s="151"/>
      <c r="E67" s="151">
        <f t="shared" si="14"/>
        <v>0</v>
      </c>
      <c r="F67" s="151">
        <v>1.52</v>
      </c>
      <c r="G67" s="151">
        <f t="shared" si="15"/>
        <v>0.0282354165</v>
      </c>
      <c r="H67" s="151">
        <v>0.0</v>
      </c>
      <c r="I67" s="151">
        <f t="shared" si="16"/>
        <v>0</v>
      </c>
      <c r="J67" s="151"/>
      <c r="K67" s="151">
        <f t="shared" si="17"/>
        <v>0</v>
      </c>
      <c r="L67" s="151">
        <v>80.0</v>
      </c>
      <c r="M67" s="151">
        <f t="shared" si="18"/>
        <v>1.054615922</v>
      </c>
      <c r="N67" s="151">
        <v>7.3</v>
      </c>
      <c r="O67" s="151">
        <f t="shared" si="19"/>
        <v>0.08220544831</v>
      </c>
      <c r="P67" s="151">
        <v>183.20999999999998</v>
      </c>
      <c r="Q67" s="151">
        <f t="shared" si="20"/>
        <v>1.306407035</v>
      </c>
      <c r="R67" s="151">
        <v>0.0</v>
      </c>
      <c r="S67" s="151">
        <f t="shared" si="21"/>
        <v>0</v>
      </c>
      <c r="T67" s="151">
        <v>0.0</v>
      </c>
      <c r="U67" s="151">
        <f t="shared" si="22"/>
        <v>0</v>
      </c>
      <c r="V67" s="151">
        <v>0.0</v>
      </c>
      <c r="W67" s="151">
        <f t="shared" si="23"/>
        <v>0</v>
      </c>
      <c r="X67" s="151">
        <v>0.0</v>
      </c>
      <c r="Y67" s="151">
        <f t="shared" si="24"/>
        <v>0</v>
      </c>
      <c r="Z67" s="151">
        <f t="shared" si="25"/>
        <v>272.03</v>
      </c>
      <c r="AA67" s="151">
        <f t="shared" si="26"/>
        <v>0.5413494632</v>
      </c>
    </row>
    <row r="68" ht="12.75" customHeight="1">
      <c r="A68" s="153" t="s">
        <v>255</v>
      </c>
      <c r="B68" s="154"/>
      <c r="C68" s="154"/>
      <c r="D68" s="154">
        <v>140.67</v>
      </c>
      <c r="E68" s="154">
        <f t="shared" si="14"/>
        <v>57.84366133</v>
      </c>
      <c r="F68" s="154">
        <v>884.74</v>
      </c>
      <c r="G68" s="154">
        <f t="shared" si="15"/>
        <v>16.43487</v>
      </c>
      <c r="H68" s="154">
        <v>360.67999999999984</v>
      </c>
      <c r="I68" s="154">
        <f t="shared" si="16"/>
        <v>8.335201366</v>
      </c>
      <c r="J68" s="154">
        <v>0.75</v>
      </c>
      <c r="K68" s="154">
        <f t="shared" si="17"/>
        <v>0.01179734984</v>
      </c>
      <c r="L68" s="154">
        <v>84.3</v>
      </c>
      <c r="M68" s="154">
        <f t="shared" si="18"/>
        <v>1.111301528</v>
      </c>
      <c r="N68" s="154">
        <v>505.839999999999</v>
      </c>
      <c r="O68" s="154">
        <f t="shared" si="19"/>
        <v>5.696274517</v>
      </c>
      <c r="P68" s="154">
        <v>454.58</v>
      </c>
      <c r="Q68" s="154">
        <f t="shared" si="20"/>
        <v>3.241452486</v>
      </c>
      <c r="R68" s="154">
        <v>1405.4</v>
      </c>
      <c r="S68" s="154">
        <f t="shared" si="21"/>
        <v>50.23843058</v>
      </c>
      <c r="T68" s="154">
        <v>79.91</v>
      </c>
      <c r="U68" s="154">
        <f t="shared" si="22"/>
        <v>23.15627807</v>
      </c>
      <c r="V68" s="154">
        <v>0.5</v>
      </c>
      <c r="W68" s="154">
        <f t="shared" si="23"/>
        <v>0.2479174931</v>
      </c>
      <c r="X68" s="154">
        <v>100.72000000000003</v>
      </c>
      <c r="Y68" s="154">
        <f t="shared" si="24"/>
        <v>95.72324653</v>
      </c>
      <c r="Z68" s="154">
        <f t="shared" si="25"/>
        <v>4018.09</v>
      </c>
      <c r="AA68" s="154">
        <f t="shared" si="26"/>
        <v>7.99614331</v>
      </c>
    </row>
    <row r="69" ht="12.75" customHeight="1">
      <c r="A69" s="27" t="s">
        <v>140</v>
      </c>
      <c r="B69" s="155">
        <f t="shared" ref="B69:AA69" si="27">SUM(B29:B68)</f>
        <v>0</v>
      </c>
      <c r="C69" s="155">
        <f t="shared" si="27"/>
        <v>0</v>
      </c>
      <c r="D69" s="155">
        <f t="shared" si="27"/>
        <v>243.19</v>
      </c>
      <c r="E69" s="155">
        <f t="shared" si="27"/>
        <v>100</v>
      </c>
      <c r="F69" s="155">
        <f t="shared" si="27"/>
        <v>5383.31</v>
      </c>
      <c r="G69" s="155">
        <f t="shared" si="27"/>
        <v>100</v>
      </c>
      <c r="H69" s="155">
        <f t="shared" si="27"/>
        <v>4327.19</v>
      </c>
      <c r="I69" s="155">
        <f t="shared" si="27"/>
        <v>100</v>
      </c>
      <c r="J69" s="155">
        <f t="shared" si="27"/>
        <v>6357.36</v>
      </c>
      <c r="K69" s="155">
        <f t="shared" si="27"/>
        <v>100</v>
      </c>
      <c r="L69" s="155">
        <f t="shared" si="27"/>
        <v>7585.7</v>
      </c>
      <c r="M69" s="155">
        <f t="shared" si="27"/>
        <v>100</v>
      </c>
      <c r="N69" s="155">
        <f t="shared" si="27"/>
        <v>8880.19</v>
      </c>
      <c r="O69" s="155">
        <f t="shared" si="27"/>
        <v>100</v>
      </c>
      <c r="P69" s="155">
        <f t="shared" si="27"/>
        <v>14023.96</v>
      </c>
      <c r="Q69" s="155">
        <f t="shared" si="27"/>
        <v>100</v>
      </c>
      <c r="R69" s="155">
        <f t="shared" si="27"/>
        <v>2797.46</v>
      </c>
      <c r="S69" s="155">
        <f t="shared" si="27"/>
        <v>100</v>
      </c>
      <c r="T69" s="155">
        <f t="shared" si="27"/>
        <v>345.09</v>
      </c>
      <c r="U69" s="155">
        <f t="shared" si="27"/>
        <v>100</v>
      </c>
      <c r="V69" s="155">
        <f t="shared" si="27"/>
        <v>201.68</v>
      </c>
      <c r="W69" s="155">
        <f t="shared" si="27"/>
        <v>100</v>
      </c>
      <c r="X69" s="155">
        <f t="shared" si="27"/>
        <v>105.22</v>
      </c>
      <c r="Y69" s="155">
        <f t="shared" si="27"/>
        <v>100</v>
      </c>
      <c r="Z69" s="155">
        <f t="shared" si="27"/>
        <v>50250.35</v>
      </c>
      <c r="AA69" s="155">
        <f t="shared" si="27"/>
        <v>100</v>
      </c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8:Q28"/>
    <mergeCell ref="R28:S28"/>
    <mergeCell ref="T28:U28"/>
    <mergeCell ref="V28:W28"/>
    <mergeCell ref="Z28:Z29"/>
    <mergeCell ref="AA28:AA29"/>
    <mergeCell ref="F8:G8"/>
    <mergeCell ref="H8:I8"/>
    <mergeCell ref="A27:A29"/>
    <mergeCell ref="B27:Y27"/>
    <mergeCell ref="B28:C28"/>
    <mergeCell ref="D28:E28"/>
    <mergeCell ref="F28:G28"/>
    <mergeCell ref="X28:Y28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7:AA27"/>
    <mergeCell ref="H28:I28"/>
    <mergeCell ref="J28:K28"/>
    <mergeCell ref="L28:M28"/>
    <mergeCell ref="N28:O28"/>
  </mergeCells>
  <printOptions/>
  <pageMargins bottom="0.75" footer="0.0" header="0.0" left="0.7" right="0.7" top="0.75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4.88"/>
    <col customWidth="1" min="3" max="3" width="5.38"/>
    <col customWidth="1" min="4" max="4" width="10.25"/>
    <col customWidth="1" min="5" max="5" width="7.88"/>
    <col customWidth="1" min="6" max="6" width="11.75"/>
    <col customWidth="1" min="7" max="7" width="7.88"/>
    <col customWidth="1" min="8" max="8" width="11.75"/>
    <col customWidth="1" min="9" max="9" width="7.88"/>
    <col customWidth="1" min="10" max="10" width="8.25"/>
    <col customWidth="1" min="11" max="11" width="7.88"/>
    <col customWidth="1" min="12" max="12" width="11.75"/>
    <col customWidth="1" min="13" max="13" width="7.88"/>
    <col customWidth="1" min="14" max="14" width="8.25"/>
    <col customWidth="1" min="15" max="17" width="7.88"/>
    <col customWidth="1" min="18" max="18" width="7.38"/>
    <col customWidth="1" min="19" max="19" width="7.88"/>
    <col customWidth="1" min="20" max="20" width="10.25"/>
    <col customWidth="1" min="21" max="21" width="7.88"/>
    <col customWidth="1" min="22" max="22" width="11.75"/>
    <col customWidth="1" min="23" max="23" width="7.88"/>
    <col customWidth="1" min="24" max="24" width="10.25"/>
    <col customWidth="1" min="25" max="25" width="7.88"/>
    <col customWidth="1" min="26" max="26" width="9.75"/>
    <col customWidth="1" min="27" max="27" width="7.88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280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>
        <v>0.0</v>
      </c>
      <c r="C10" s="173">
        <v>0.0</v>
      </c>
      <c r="D10" s="16">
        <v>0.0</v>
      </c>
      <c r="E10" s="173">
        <f t="shared" ref="E10:E19" si="1">((D10/D$19*100))</f>
        <v>0</v>
      </c>
      <c r="F10" s="16">
        <v>422.65</v>
      </c>
      <c r="G10" s="173">
        <f t="shared" ref="G10:G19" si="2">((F10/F$19*100))</f>
        <v>7.036332883</v>
      </c>
      <c r="H10" s="136">
        <f>SUM(H30:H38)</f>
        <v>5.1</v>
      </c>
      <c r="I10" s="173">
        <f t="shared" ref="I10:I19" si="3">((H10/H$19*100))</f>
        <v>0.4627487274</v>
      </c>
      <c r="J10" s="16">
        <v>212.15</v>
      </c>
      <c r="K10" s="173">
        <f t="shared" ref="K10:K19" si="4">((J10/J$19*100))</f>
        <v>6.103279632</v>
      </c>
      <c r="L10" s="16">
        <v>683.2</v>
      </c>
      <c r="M10" s="173">
        <f t="shared" ref="M10:M19" si="5">((L10/L$19*100))</f>
        <v>12.3494504</v>
      </c>
      <c r="N10" s="136">
        <v>944.14</v>
      </c>
      <c r="O10" s="173">
        <f t="shared" ref="O10:O19" si="6">((N10/N$19*100))</f>
        <v>40.45331848</v>
      </c>
      <c r="P10" s="152">
        <f>SUM(P30:P38)</f>
        <v>753.17</v>
      </c>
      <c r="Q10" s="173">
        <f t="shared" ref="Q10:Q19" si="7">((P10/P$19*100))</f>
        <v>34.97536488</v>
      </c>
      <c r="R10" s="152">
        <f>SUM(R30:R38)</f>
        <v>301.82</v>
      </c>
      <c r="S10" s="173">
        <f t="shared" ref="S10:S19" si="8">((R10/R$19*100))</f>
        <v>73.04453049</v>
      </c>
      <c r="T10" s="152">
        <f>SUM(T30:T38)</f>
        <v>210.76</v>
      </c>
      <c r="U10" s="173">
        <f t="shared" ref="U10:U19" si="9">((T10/T$19*100))</f>
        <v>21.12712765</v>
      </c>
      <c r="V10" s="152">
        <f>SUM(V30:V38)</f>
        <v>326.15</v>
      </c>
      <c r="W10" s="173">
        <f t="shared" ref="W10:W19" si="10">((V10/V$19*100))</f>
        <v>12.48158282</v>
      </c>
      <c r="X10" s="152">
        <f>SUM(X30:X38)</f>
        <v>0</v>
      </c>
      <c r="Y10" s="173">
        <f t="shared" ref="Y10:Y19" si="11">((X10/X$19*100))</f>
        <v>0</v>
      </c>
      <c r="Z10" s="136">
        <f t="shared" ref="Z10:Z18" si="12">SUM(B10+D10+F10+H10+J10+L10+N10+P10+T10+V10+X10+R10)</f>
        <v>3859.14</v>
      </c>
      <c r="AA10" s="173">
        <f t="shared" ref="AA10:AA19" si="13">((Z10/Z$19*100))</f>
        <v>15.13489728</v>
      </c>
    </row>
    <row r="11" ht="24.75" customHeight="1">
      <c r="A11" s="22" t="s">
        <v>262</v>
      </c>
      <c r="B11" s="22">
        <v>0.0</v>
      </c>
      <c r="C11" s="174">
        <v>0.0</v>
      </c>
      <c r="D11" s="22">
        <v>14.23</v>
      </c>
      <c r="E11" s="174">
        <f t="shared" si="1"/>
        <v>3.989570483</v>
      </c>
      <c r="F11" s="22">
        <v>2386.81</v>
      </c>
      <c r="G11" s="174">
        <f t="shared" si="2"/>
        <v>39.73592733</v>
      </c>
      <c r="H11" s="139">
        <f>SUM(H39:H46)</f>
        <v>95.41</v>
      </c>
      <c r="I11" s="174">
        <f t="shared" si="3"/>
        <v>8.657030605</v>
      </c>
      <c r="J11" s="22">
        <v>12.8</v>
      </c>
      <c r="K11" s="174">
        <f t="shared" si="4"/>
        <v>0.3682393556</v>
      </c>
      <c r="L11" s="22">
        <v>503.12</v>
      </c>
      <c r="M11" s="174">
        <f t="shared" si="5"/>
        <v>9.094343511</v>
      </c>
      <c r="N11" s="139">
        <v>31.49</v>
      </c>
      <c r="O11" s="174">
        <f t="shared" si="6"/>
        <v>1.349243755</v>
      </c>
      <c r="P11" s="150">
        <f>SUM(P39:P46)</f>
        <v>48.9</v>
      </c>
      <c r="Q11" s="174">
        <f t="shared" si="7"/>
        <v>2.270795893</v>
      </c>
      <c r="R11" s="150">
        <f>SUM(R39:R46)</f>
        <v>8.57</v>
      </c>
      <c r="S11" s="174">
        <f t="shared" si="8"/>
        <v>2.074056147</v>
      </c>
      <c r="T11" s="150">
        <f>SUM(T39:T46)</f>
        <v>363.04</v>
      </c>
      <c r="U11" s="174">
        <f t="shared" si="9"/>
        <v>36.39206881</v>
      </c>
      <c r="V11" s="150">
        <f>SUM(V39:V46)</f>
        <v>427.5</v>
      </c>
      <c r="W11" s="174">
        <f t="shared" si="10"/>
        <v>16.36019211</v>
      </c>
      <c r="X11" s="150">
        <f>SUM(X39:X46)</f>
        <v>67</v>
      </c>
      <c r="Y11" s="174">
        <f t="shared" si="11"/>
        <v>13.04949068</v>
      </c>
      <c r="Z11" s="139">
        <f t="shared" si="12"/>
        <v>3958.87</v>
      </c>
      <c r="AA11" s="174">
        <f t="shared" si="13"/>
        <v>15.52602155</v>
      </c>
    </row>
    <row r="12" ht="24.75" customHeight="1">
      <c r="A12" s="22" t="s">
        <v>263</v>
      </c>
      <c r="B12" s="22">
        <v>0.0</v>
      </c>
      <c r="C12" s="174">
        <v>0.0</v>
      </c>
      <c r="D12" s="22">
        <v>1.08</v>
      </c>
      <c r="E12" s="174">
        <f t="shared" si="1"/>
        <v>0.302792419</v>
      </c>
      <c r="F12" s="22">
        <v>4.65</v>
      </c>
      <c r="G12" s="174">
        <f t="shared" si="2"/>
        <v>0.07741381262</v>
      </c>
      <c r="H12" s="139">
        <f>SUM(H47:H52)</f>
        <v>0</v>
      </c>
      <c r="I12" s="174">
        <f t="shared" si="3"/>
        <v>0</v>
      </c>
      <c r="J12" s="22">
        <v>65.4</v>
      </c>
      <c r="K12" s="174">
        <f t="shared" si="4"/>
        <v>1.881472957</v>
      </c>
      <c r="L12" s="22">
        <v>60.17</v>
      </c>
      <c r="M12" s="174">
        <f t="shared" si="5"/>
        <v>1.087626509</v>
      </c>
      <c r="N12" s="139">
        <v>18.25</v>
      </c>
      <c r="O12" s="174">
        <f t="shared" si="6"/>
        <v>0.7819529543</v>
      </c>
      <c r="P12" s="150">
        <f>SUM(P47:P52)</f>
        <v>51.84</v>
      </c>
      <c r="Q12" s="174">
        <f t="shared" si="7"/>
        <v>2.407322272</v>
      </c>
      <c r="R12" s="150">
        <f>SUM(R47:R52)</f>
        <v>0.7</v>
      </c>
      <c r="S12" s="174">
        <f t="shared" si="8"/>
        <v>0.1694094869</v>
      </c>
      <c r="T12" s="150">
        <f>SUM(T47:T52)</f>
        <v>6.4</v>
      </c>
      <c r="U12" s="174">
        <f t="shared" si="9"/>
        <v>0.6415525572</v>
      </c>
      <c r="V12" s="150">
        <f>SUM(V47:V52)</f>
        <v>4</v>
      </c>
      <c r="W12" s="174">
        <f t="shared" si="10"/>
        <v>0.1530778209</v>
      </c>
      <c r="X12" s="150">
        <f>SUM(X47:X52)</f>
        <v>0.09</v>
      </c>
      <c r="Y12" s="174">
        <f t="shared" si="11"/>
        <v>0.01752916659</v>
      </c>
      <c r="Z12" s="139">
        <f t="shared" si="12"/>
        <v>212.58</v>
      </c>
      <c r="AA12" s="174">
        <f t="shared" si="13"/>
        <v>0.833702966</v>
      </c>
    </row>
    <row r="13" ht="24.75" customHeight="1">
      <c r="A13" s="22" t="s">
        <v>264</v>
      </c>
      <c r="B13" s="22">
        <v>0.0</v>
      </c>
      <c r="C13" s="174">
        <v>0.0</v>
      </c>
      <c r="D13" s="22">
        <v>0.58</v>
      </c>
      <c r="E13" s="174">
        <f t="shared" si="1"/>
        <v>0.1626107435</v>
      </c>
      <c r="F13" s="22">
        <v>540.38</v>
      </c>
      <c r="G13" s="174">
        <f t="shared" si="2"/>
        <v>8.996317433</v>
      </c>
      <c r="H13" s="139">
        <f>SUM(H53:H54)</f>
        <v>30.44</v>
      </c>
      <c r="I13" s="174">
        <f t="shared" si="3"/>
        <v>2.761974758</v>
      </c>
      <c r="J13" s="22">
        <v>865.95</v>
      </c>
      <c r="K13" s="174">
        <f t="shared" si="4"/>
        <v>24.91225547</v>
      </c>
      <c r="L13" s="22">
        <v>194.67</v>
      </c>
      <c r="M13" s="174">
        <f t="shared" si="5"/>
        <v>3.518834177</v>
      </c>
      <c r="N13" s="139">
        <v>27.06</v>
      </c>
      <c r="O13" s="174">
        <f t="shared" si="6"/>
        <v>1.159432709</v>
      </c>
      <c r="P13" s="150">
        <f>SUM(P53:P54)</f>
        <v>5.89</v>
      </c>
      <c r="Q13" s="174">
        <f t="shared" si="7"/>
        <v>0.2735171331</v>
      </c>
      <c r="R13" s="150">
        <f>SUM(R53:R54)</f>
        <v>7.85</v>
      </c>
      <c r="S13" s="174">
        <f t="shared" si="8"/>
        <v>1.899806389</v>
      </c>
      <c r="T13" s="150">
        <f>SUM(T53:T54)</f>
        <v>13.4</v>
      </c>
      <c r="U13" s="174">
        <f t="shared" si="9"/>
        <v>1.343250667</v>
      </c>
      <c r="V13" s="150">
        <f>SUM(V53:V54)</f>
        <v>12</v>
      </c>
      <c r="W13" s="174">
        <f t="shared" si="10"/>
        <v>0.4592334628</v>
      </c>
      <c r="X13" s="150">
        <f>SUM(X53:X54)</f>
        <v>0.02</v>
      </c>
      <c r="Y13" s="174">
        <f t="shared" si="11"/>
        <v>0.003895370352</v>
      </c>
      <c r="Z13" s="139">
        <f t="shared" si="12"/>
        <v>1698.24</v>
      </c>
      <c r="AA13" s="174">
        <f t="shared" si="13"/>
        <v>6.660211332</v>
      </c>
    </row>
    <row r="14" ht="24.75" customHeight="1">
      <c r="A14" s="22" t="s">
        <v>265</v>
      </c>
      <c r="B14" s="22">
        <v>0.0</v>
      </c>
      <c r="C14" s="174">
        <v>0.0</v>
      </c>
      <c r="D14" s="22">
        <v>20.12</v>
      </c>
      <c r="E14" s="174">
        <f t="shared" si="1"/>
        <v>5.64091062</v>
      </c>
      <c r="F14" s="22">
        <v>721.06</v>
      </c>
      <c r="G14" s="174">
        <f t="shared" si="2"/>
        <v>12.00430188</v>
      </c>
      <c r="H14" s="139">
        <f>SUM(H55:H57)</f>
        <v>373.16</v>
      </c>
      <c r="I14" s="174">
        <f t="shared" si="3"/>
        <v>33.85868924</v>
      </c>
      <c r="J14" s="22">
        <v>827.7</v>
      </c>
      <c r="K14" s="174">
        <f t="shared" si="4"/>
        <v>23.8118527</v>
      </c>
      <c r="L14" s="22">
        <v>3738.46</v>
      </c>
      <c r="M14" s="174">
        <f t="shared" si="5"/>
        <v>67.57600461</v>
      </c>
      <c r="N14" s="139">
        <v>596.47</v>
      </c>
      <c r="O14" s="174">
        <f t="shared" si="6"/>
        <v>25.55679335</v>
      </c>
      <c r="P14" s="150">
        <f>SUM(P55:P57)</f>
        <v>211.96</v>
      </c>
      <c r="Q14" s="174">
        <f t="shared" si="7"/>
        <v>9.842901789</v>
      </c>
      <c r="R14" s="150">
        <f>SUM(R55:R57)</f>
        <v>61.16</v>
      </c>
      <c r="S14" s="174">
        <f t="shared" si="8"/>
        <v>14.80154889</v>
      </c>
      <c r="T14" s="150">
        <f>SUM(T55:T57)</f>
        <v>20.54</v>
      </c>
      <c r="U14" s="174">
        <f t="shared" si="9"/>
        <v>2.058982738</v>
      </c>
      <c r="V14" s="150">
        <f>SUM(V55:V57)</f>
        <v>120.5</v>
      </c>
      <c r="W14" s="174">
        <f t="shared" si="10"/>
        <v>4.611469356</v>
      </c>
      <c r="X14" s="150">
        <f>SUM(X55:X57)</f>
        <v>0.57</v>
      </c>
      <c r="Y14" s="174">
        <f t="shared" si="11"/>
        <v>0.111018055</v>
      </c>
      <c r="Z14" s="139">
        <f t="shared" si="12"/>
        <v>6691.7</v>
      </c>
      <c r="AA14" s="174">
        <f t="shared" si="13"/>
        <v>26.24372066</v>
      </c>
    </row>
    <row r="15" ht="24.75" customHeight="1">
      <c r="A15" s="22" t="s">
        <v>73</v>
      </c>
      <c r="B15" s="22">
        <v>0.0</v>
      </c>
      <c r="C15" s="174">
        <v>0.0</v>
      </c>
      <c r="D15" s="22">
        <v>0.13</v>
      </c>
      <c r="E15" s="174">
        <f t="shared" si="1"/>
        <v>0.03644723562</v>
      </c>
      <c r="F15" s="22">
        <v>32.9</v>
      </c>
      <c r="G15" s="174">
        <f t="shared" si="2"/>
        <v>0.5477235345</v>
      </c>
      <c r="H15" s="139">
        <f>SUM(H58:H60)</f>
        <v>18.9</v>
      </c>
      <c r="I15" s="174">
        <f t="shared" si="3"/>
        <v>1.714892343</v>
      </c>
      <c r="J15" s="22">
        <v>187.3</v>
      </c>
      <c r="K15" s="174">
        <f t="shared" si="4"/>
        <v>5.388377445</v>
      </c>
      <c r="L15" s="22">
        <v>41.75</v>
      </c>
      <c r="M15" s="174">
        <f t="shared" si="5"/>
        <v>0.7546685514</v>
      </c>
      <c r="N15" s="139">
        <v>26.58</v>
      </c>
      <c r="O15" s="174">
        <f t="shared" si="6"/>
        <v>1.138866275</v>
      </c>
      <c r="P15" s="150">
        <f>SUM(P58:P60)</f>
        <v>27.77</v>
      </c>
      <c r="Q15" s="174">
        <f t="shared" si="7"/>
        <v>1.289570592</v>
      </c>
      <c r="R15" s="150">
        <f>SUM(R58:R60)</f>
        <v>19.5</v>
      </c>
      <c r="S15" s="174">
        <f t="shared" si="8"/>
        <v>4.719264279</v>
      </c>
      <c r="T15" s="150">
        <f>SUM(T58:T60)</f>
        <v>1.6</v>
      </c>
      <c r="U15" s="174">
        <f t="shared" si="9"/>
        <v>0.1603881393</v>
      </c>
      <c r="V15" s="150">
        <f>SUM(V58:V60)</f>
        <v>15</v>
      </c>
      <c r="W15" s="174">
        <f t="shared" si="10"/>
        <v>0.5740418285</v>
      </c>
      <c r="X15" s="150">
        <f>SUM(X58:X60)</f>
        <v>400</v>
      </c>
      <c r="Y15" s="174">
        <f t="shared" si="11"/>
        <v>77.90740705</v>
      </c>
      <c r="Z15" s="139">
        <f t="shared" si="12"/>
        <v>771.43</v>
      </c>
      <c r="AA15" s="174">
        <f t="shared" si="13"/>
        <v>3.025418567</v>
      </c>
    </row>
    <row r="16" ht="24.75" customHeight="1">
      <c r="A16" s="22" t="s">
        <v>266</v>
      </c>
      <c r="B16" s="22">
        <v>0.0</v>
      </c>
      <c r="C16" s="174">
        <v>0.0</v>
      </c>
      <c r="D16" s="22">
        <v>299.11</v>
      </c>
      <c r="E16" s="174">
        <f t="shared" si="1"/>
        <v>83.85948189</v>
      </c>
      <c r="F16" s="22">
        <v>1382.79</v>
      </c>
      <c r="G16" s="174">
        <f t="shared" si="2"/>
        <v>23.0208701</v>
      </c>
      <c r="H16" s="139">
        <f>SUM(H61:H64)</f>
        <v>377.31</v>
      </c>
      <c r="I16" s="174">
        <f t="shared" si="3"/>
        <v>34.23523968</v>
      </c>
      <c r="J16" s="22">
        <v>935.44</v>
      </c>
      <c r="K16" s="174">
        <f t="shared" si="4"/>
        <v>26.91139241</v>
      </c>
      <c r="L16" s="22">
        <v>214.07</v>
      </c>
      <c r="M16" s="174">
        <f t="shared" si="5"/>
        <v>3.86950651</v>
      </c>
      <c r="N16" s="139">
        <v>486.95</v>
      </c>
      <c r="O16" s="174">
        <f t="shared" si="6"/>
        <v>20.86421869</v>
      </c>
      <c r="P16" s="150">
        <f>SUM(P61:P64)</f>
        <v>141.86</v>
      </c>
      <c r="Q16" s="174">
        <f t="shared" si="7"/>
        <v>6.587629967</v>
      </c>
      <c r="R16" s="150">
        <f>SUM(R61:R64)</f>
        <v>5.5</v>
      </c>
      <c r="S16" s="174">
        <f t="shared" si="8"/>
        <v>1.33107454</v>
      </c>
      <c r="T16" s="150">
        <f>SUM(T61:T64)</f>
        <v>176.94</v>
      </c>
      <c r="U16" s="174">
        <f t="shared" si="9"/>
        <v>17.73692335</v>
      </c>
      <c r="V16" s="150">
        <f>SUM(V61:V64)</f>
        <v>30</v>
      </c>
      <c r="W16" s="174">
        <f t="shared" si="10"/>
        <v>1.148083657</v>
      </c>
      <c r="X16" s="150">
        <f>SUM(X61:X64)</f>
        <v>2</v>
      </c>
      <c r="Y16" s="174">
        <f t="shared" si="11"/>
        <v>0.3895370352</v>
      </c>
      <c r="Z16" s="139">
        <f t="shared" si="12"/>
        <v>4051.97</v>
      </c>
      <c r="AA16" s="174">
        <f t="shared" si="13"/>
        <v>15.89114407</v>
      </c>
    </row>
    <row r="17" ht="24.75" customHeight="1">
      <c r="A17" s="22" t="s">
        <v>267</v>
      </c>
      <c r="B17" s="22">
        <v>0.0</v>
      </c>
      <c r="C17" s="174">
        <v>0.0</v>
      </c>
      <c r="D17" s="22">
        <v>0.0</v>
      </c>
      <c r="E17" s="174">
        <f t="shared" si="1"/>
        <v>0</v>
      </c>
      <c r="F17" s="22">
        <v>0.27</v>
      </c>
      <c r="G17" s="174">
        <f t="shared" si="2"/>
        <v>0.004494995572</v>
      </c>
      <c r="H17" s="139">
        <f>SUM(H65:H67)</f>
        <v>3.39</v>
      </c>
      <c r="I17" s="174">
        <f t="shared" si="3"/>
        <v>0.3075918012</v>
      </c>
      <c r="J17" s="22">
        <v>369.26</v>
      </c>
      <c r="K17" s="174">
        <f t="shared" si="4"/>
        <v>10.62313003</v>
      </c>
      <c r="L17" s="22">
        <v>20.54</v>
      </c>
      <c r="M17" s="174">
        <f t="shared" si="5"/>
        <v>0.3712788514</v>
      </c>
      <c r="N17" s="139">
        <v>40.8</v>
      </c>
      <c r="O17" s="174">
        <f t="shared" si="6"/>
        <v>1.748146879</v>
      </c>
      <c r="P17" s="150">
        <f>SUM(P65:P67)</f>
        <v>849.25</v>
      </c>
      <c r="Q17" s="174">
        <f t="shared" si="7"/>
        <v>39.43708409</v>
      </c>
      <c r="R17" s="150">
        <f>SUM(R65:R67)</f>
        <v>0</v>
      </c>
      <c r="S17" s="174">
        <f t="shared" si="8"/>
        <v>0</v>
      </c>
      <c r="T17" s="150">
        <f>SUM(T65:T67)</f>
        <v>0</v>
      </c>
      <c r="U17" s="174">
        <f t="shared" si="9"/>
        <v>0</v>
      </c>
      <c r="V17" s="150">
        <f>SUM(V65:V67)</f>
        <v>0</v>
      </c>
      <c r="W17" s="174">
        <f t="shared" si="10"/>
        <v>0</v>
      </c>
      <c r="X17" s="150">
        <f>SUM(X65:X67)</f>
        <v>1.75</v>
      </c>
      <c r="Y17" s="174">
        <f t="shared" si="11"/>
        <v>0.3408449058</v>
      </c>
      <c r="Z17" s="139">
        <f t="shared" si="12"/>
        <v>1285.26</v>
      </c>
      <c r="AA17" s="174">
        <f t="shared" si="13"/>
        <v>5.040573309</v>
      </c>
    </row>
    <row r="18" ht="24.75" customHeight="1">
      <c r="A18" s="44" t="s">
        <v>268</v>
      </c>
      <c r="B18" s="44">
        <v>0.0</v>
      </c>
      <c r="C18" s="175">
        <v>0.0</v>
      </c>
      <c r="D18" s="44">
        <v>21.43</v>
      </c>
      <c r="E18" s="175">
        <f t="shared" si="1"/>
        <v>6.00818661</v>
      </c>
      <c r="F18" s="44">
        <v>515.17</v>
      </c>
      <c r="G18" s="175">
        <f t="shared" si="2"/>
        <v>8.576618032</v>
      </c>
      <c r="H18" s="142">
        <f>SUM(H68)</f>
        <v>198.4</v>
      </c>
      <c r="I18" s="175">
        <f t="shared" si="3"/>
        <v>18.00183285</v>
      </c>
      <c r="J18" s="44">
        <v>0.0</v>
      </c>
      <c r="K18" s="175">
        <f t="shared" si="4"/>
        <v>0</v>
      </c>
      <c r="L18" s="44">
        <v>76.25</v>
      </c>
      <c r="M18" s="175">
        <f t="shared" si="5"/>
        <v>1.378286875</v>
      </c>
      <c r="N18" s="142">
        <v>162.16</v>
      </c>
      <c r="O18" s="175">
        <f t="shared" si="6"/>
        <v>6.948026908</v>
      </c>
      <c r="P18" s="151">
        <f>SUM(P68)</f>
        <v>62.79</v>
      </c>
      <c r="Q18" s="175">
        <f t="shared" si="7"/>
        <v>2.915813377</v>
      </c>
      <c r="R18" s="151">
        <f>SUM(R68)</f>
        <v>8.1</v>
      </c>
      <c r="S18" s="175">
        <f t="shared" si="8"/>
        <v>1.960309777</v>
      </c>
      <c r="T18" s="151">
        <f>SUM(T68)</f>
        <v>204.9</v>
      </c>
      <c r="U18" s="175">
        <f t="shared" si="9"/>
        <v>20.53970609</v>
      </c>
      <c r="V18" s="151">
        <f>SUM(V68)</f>
        <v>1677.9</v>
      </c>
      <c r="W18" s="175">
        <f t="shared" si="10"/>
        <v>64.21231894</v>
      </c>
      <c r="X18" s="151">
        <f>SUM(X68)</f>
        <v>42</v>
      </c>
      <c r="Y18" s="175">
        <f t="shared" si="11"/>
        <v>8.18027774</v>
      </c>
      <c r="Z18" s="142">
        <f t="shared" si="12"/>
        <v>2969.1</v>
      </c>
      <c r="AA18" s="175">
        <f t="shared" si="13"/>
        <v>11.64431027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7">
        <f>SUM(D10:D18)</f>
        <v>356.68</v>
      </c>
      <c r="E19" s="178">
        <f t="shared" si="1"/>
        <v>100</v>
      </c>
      <c r="F19" s="177">
        <f>SUM(F10:F18)</f>
        <v>6006.68</v>
      </c>
      <c r="G19" s="178">
        <f t="shared" si="2"/>
        <v>100</v>
      </c>
      <c r="H19" s="155">
        <f>SUM(H10:H18)</f>
        <v>1102.11</v>
      </c>
      <c r="I19" s="178">
        <f t="shared" si="3"/>
        <v>100</v>
      </c>
      <c r="J19" s="177">
        <f>SUM(J10:J18)</f>
        <v>3476</v>
      </c>
      <c r="K19" s="178">
        <f t="shared" si="4"/>
        <v>100</v>
      </c>
      <c r="L19" s="177">
        <f>SUM(L10:L18)</f>
        <v>5532.23</v>
      </c>
      <c r="M19" s="178">
        <f t="shared" si="5"/>
        <v>100</v>
      </c>
      <c r="N19" s="155">
        <f>SUM(N10:N18)</f>
        <v>2333.9</v>
      </c>
      <c r="O19" s="178">
        <f t="shared" si="6"/>
        <v>100</v>
      </c>
      <c r="P19" s="155">
        <f>SUM(P10:P18)</f>
        <v>2153.43</v>
      </c>
      <c r="Q19" s="178">
        <f t="shared" si="7"/>
        <v>100</v>
      </c>
      <c r="R19" s="155">
        <f>SUM(R10:R18)</f>
        <v>413.2</v>
      </c>
      <c r="S19" s="178">
        <f t="shared" si="8"/>
        <v>100</v>
      </c>
      <c r="T19" s="179">
        <f>SUM(T10:T18)</f>
        <v>997.58</v>
      </c>
      <c r="U19" s="178">
        <f t="shared" si="9"/>
        <v>100</v>
      </c>
      <c r="V19" s="179">
        <f>SUM(V10:V18)</f>
        <v>2613.05</v>
      </c>
      <c r="W19" s="178">
        <f t="shared" si="10"/>
        <v>100</v>
      </c>
      <c r="X19" s="179">
        <f>SUM(X10:X18)</f>
        <v>513.43</v>
      </c>
      <c r="Y19" s="178">
        <f t="shared" si="11"/>
        <v>100</v>
      </c>
      <c r="Z19" s="155">
        <f>SUM(Z10:Z18)</f>
        <v>25498.29</v>
      </c>
      <c r="AA19" s="180">
        <f t="shared" si="13"/>
        <v>100</v>
      </c>
    </row>
    <row r="20" ht="12.75" customHeight="1"/>
    <row r="21" ht="12.75" customHeight="1"/>
    <row r="22" ht="12.75" customHeight="1">
      <c r="A22" s="1" t="s">
        <v>0</v>
      </c>
    </row>
    <row r="23" ht="12.75" customHeight="1">
      <c r="A23" s="1" t="s">
        <v>2</v>
      </c>
    </row>
    <row r="24" ht="13.5" customHeight="1">
      <c r="A24" s="1" t="s">
        <v>190</v>
      </c>
    </row>
    <row r="25" ht="12.75" customHeight="1"/>
    <row r="26" ht="12.75" customHeight="1"/>
    <row r="27" ht="12.75" customHeight="1">
      <c r="A27" s="181" t="s">
        <v>216</v>
      </c>
      <c r="B27" s="166" t="s">
        <v>260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66" t="s">
        <v>15</v>
      </c>
      <c r="AA27" s="159"/>
    </row>
    <row r="28" ht="12.75" customHeight="1">
      <c r="A28" s="182"/>
      <c r="B28" s="168" t="s">
        <v>154</v>
      </c>
      <c r="C28" s="71"/>
      <c r="D28" s="168" t="s">
        <v>155</v>
      </c>
      <c r="E28" s="71"/>
      <c r="F28" s="168" t="s">
        <v>156</v>
      </c>
      <c r="G28" s="71"/>
      <c r="H28" s="168" t="s">
        <v>157</v>
      </c>
      <c r="I28" s="71"/>
      <c r="J28" s="168" t="s">
        <v>158</v>
      </c>
      <c r="K28" s="71"/>
      <c r="L28" s="168" t="s">
        <v>159</v>
      </c>
      <c r="M28" s="71"/>
      <c r="N28" s="169" t="s">
        <v>161</v>
      </c>
      <c r="O28" s="71"/>
      <c r="P28" s="168" t="s">
        <v>162</v>
      </c>
      <c r="Q28" s="71"/>
      <c r="R28" s="168" t="s">
        <v>163</v>
      </c>
      <c r="S28" s="71"/>
      <c r="T28" s="168" t="s">
        <v>164</v>
      </c>
      <c r="U28" s="71"/>
      <c r="V28" s="168" t="s">
        <v>165</v>
      </c>
      <c r="W28" s="71"/>
      <c r="X28" s="168" t="s">
        <v>166</v>
      </c>
      <c r="Y28" s="71"/>
      <c r="Z28" s="96" t="s">
        <v>261</v>
      </c>
      <c r="AA28" s="170" t="s">
        <v>9</v>
      </c>
    </row>
    <row r="29" ht="12.75" customHeight="1">
      <c r="A29" s="120"/>
      <c r="B29" s="171" t="s">
        <v>261</v>
      </c>
      <c r="C29" s="171" t="s">
        <v>9</v>
      </c>
      <c r="D29" s="171" t="s">
        <v>261</v>
      </c>
      <c r="E29" s="171" t="s">
        <v>9</v>
      </c>
      <c r="F29" s="171" t="s">
        <v>261</v>
      </c>
      <c r="G29" s="171" t="s">
        <v>9</v>
      </c>
      <c r="H29" s="171" t="s">
        <v>261</v>
      </c>
      <c r="I29" s="171" t="s">
        <v>9</v>
      </c>
      <c r="J29" s="171" t="s">
        <v>261</v>
      </c>
      <c r="K29" s="171" t="s">
        <v>9</v>
      </c>
      <c r="L29" s="171" t="s">
        <v>261</v>
      </c>
      <c r="M29" s="171" t="s">
        <v>9</v>
      </c>
      <c r="N29" s="172" t="s">
        <v>261</v>
      </c>
      <c r="O29" s="171" t="s">
        <v>9</v>
      </c>
      <c r="P29" s="171" t="s">
        <v>261</v>
      </c>
      <c r="Q29" s="171" t="s">
        <v>9</v>
      </c>
      <c r="R29" s="171" t="s">
        <v>261</v>
      </c>
      <c r="S29" s="171" t="s">
        <v>9</v>
      </c>
      <c r="T29" s="171" t="s">
        <v>261</v>
      </c>
      <c r="U29" s="171" t="s">
        <v>9</v>
      </c>
      <c r="V29" s="171" t="s">
        <v>261</v>
      </c>
      <c r="W29" s="171" t="s">
        <v>9</v>
      </c>
      <c r="X29" s="171" t="s">
        <v>261</v>
      </c>
      <c r="Y29" s="171" t="s">
        <v>9</v>
      </c>
      <c r="Z29" s="14"/>
      <c r="AA29" s="15"/>
    </row>
    <row r="30" ht="12.75" customHeight="1">
      <c r="A30" s="16" t="s">
        <v>217</v>
      </c>
      <c r="B30" s="150"/>
      <c r="C30" s="150"/>
      <c r="D30" s="150"/>
      <c r="E30" s="150">
        <f t="shared" ref="E30:E68" si="14">((D30/D$69*100))</f>
        <v>0</v>
      </c>
      <c r="F30" s="150"/>
      <c r="G30" s="150">
        <f t="shared" ref="G30:G68" si="15">((F30/F$69*100))</f>
        <v>0</v>
      </c>
      <c r="H30" s="150"/>
      <c r="I30" s="150">
        <f t="shared" ref="I30:I68" si="16">((H30/H$69*100))</f>
        <v>0</v>
      </c>
      <c r="J30" s="150"/>
      <c r="K30" s="150">
        <f t="shared" ref="K30:K68" si="17">((J30/J$69*100))</f>
        <v>0</v>
      </c>
      <c r="L30" s="150">
        <v>15.25</v>
      </c>
      <c r="M30" s="150">
        <f t="shared" ref="M30:M68" si="18">((L30/L$69*100))</f>
        <v>0.2756573751</v>
      </c>
      <c r="N30" s="150">
        <v>2.15</v>
      </c>
      <c r="O30" s="150">
        <f t="shared" ref="O30:O68" si="19">((N30/N$69*100))</f>
        <v>0.09212048503</v>
      </c>
      <c r="P30" s="150">
        <v>9.309999999999999</v>
      </c>
      <c r="Q30" s="150">
        <f t="shared" ref="Q30:Q68" si="20">((P30/P$69*100))</f>
        <v>0.432333533</v>
      </c>
      <c r="R30" s="150">
        <v>191.55</v>
      </c>
      <c r="S30" s="150">
        <f t="shared" ref="S30:S68" si="21">((R30/R$69*100))</f>
        <v>46.35769603</v>
      </c>
      <c r="T30" s="150">
        <v>12.25</v>
      </c>
      <c r="U30" s="150">
        <f t="shared" ref="U30:U68" si="22">((T30/T$69*100))</f>
        <v>1.227971691</v>
      </c>
      <c r="V30" s="150">
        <v>5.0</v>
      </c>
      <c r="W30" s="150">
        <f t="shared" ref="W30:W68" si="23">((V30/V$69*100))</f>
        <v>0.1913472762</v>
      </c>
      <c r="X30" s="150"/>
      <c r="Y30" s="150">
        <f t="shared" ref="Y30:Y68" si="24">((X30/X$69*100))</f>
        <v>0</v>
      </c>
      <c r="Z30" s="150">
        <f t="shared" ref="Z30:Z68" si="25">B30+D30+F30+H30+J30+L30+N30+P30+R30+T30+V30+X30</f>
        <v>235.51</v>
      </c>
      <c r="AA30" s="150">
        <f t="shared" ref="AA30:AA68" si="26">((Z30/Z$69*100))</f>
        <v>0.923630565</v>
      </c>
    </row>
    <row r="31" ht="12.75" customHeight="1">
      <c r="A31" s="22" t="s">
        <v>218</v>
      </c>
      <c r="B31" s="150"/>
      <c r="C31" s="150"/>
      <c r="D31" s="150"/>
      <c r="E31" s="150">
        <f t="shared" si="14"/>
        <v>0</v>
      </c>
      <c r="F31" s="150"/>
      <c r="G31" s="150">
        <f t="shared" si="15"/>
        <v>0</v>
      </c>
      <c r="H31" s="150">
        <v>5.0</v>
      </c>
      <c r="I31" s="150">
        <f t="shared" si="16"/>
        <v>0.453675223</v>
      </c>
      <c r="J31" s="150">
        <v>2.15</v>
      </c>
      <c r="K31" s="150">
        <f t="shared" si="17"/>
        <v>0.06185270426</v>
      </c>
      <c r="L31" s="150">
        <v>81.7</v>
      </c>
      <c r="M31" s="150">
        <f t="shared" si="18"/>
        <v>1.476800495</v>
      </c>
      <c r="N31" s="150">
        <v>730.21</v>
      </c>
      <c r="O31" s="150">
        <f t="shared" si="19"/>
        <v>31.28711599</v>
      </c>
      <c r="P31" s="150">
        <v>165.54000000000002</v>
      </c>
      <c r="Q31" s="150">
        <f t="shared" si="20"/>
        <v>7.687271005</v>
      </c>
      <c r="R31" s="150">
        <v>17.65</v>
      </c>
      <c r="S31" s="150">
        <f t="shared" si="21"/>
        <v>4.271539206</v>
      </c>
      <c r="T31" s="150">
        <v>45.550000000000004</v>
      </c>
      <c r="U31" s="150">
        <f t="shared" si="22"/>
        <v>4.566049841</v>
      </c>
      <c r="V31" s="150"/>
      <c r="W31" s="150">
        <f t="shared" si="23"/>
        <v>0</v>
      </c>
      <c r="X31" s="150"/>
      <c r="Y31" s="150">
        <f t="shared" si="24"/>
        <v>0</v>
      </c>
      <c r="Z31" s="150">
        <f t="shared" si="25"/>
        <v>1047.8</v>
      </c>
      <c r="AA31" s="150">
        <f t="shared" si="26"/>
        <v>4.109295172</v>
      </c>
    </row>
    <row r="32" ht="12.75" customHeight="1">
      <c r="A32" s="22" t="s">
        <v>219</v>
      </c>
      <c r="B32" s="150"/>
      <c r="C32" s="150"/>
      <c r="D32" s="150"/>
      <c r="E32" s="150">
        <f t="shared" si="14"/>
        <v>0</v>
      </c>
      <c r="F32" s="150">
        <v>270.0</v>
      </c>
      <c r="G32" s="150">
        <f t="shared" si="15"/>
        <v>4.494995572</v>
      </c>
      <c r="H32" s="150"/>
      <c r="I32" s="150">
        <f t="shared" si="16"/>
        <v>0</v>
      </c>
      <c r="J32" s="150"/>
      <c r="K32" s="150">
        <f t="shared" si="17"/>
        <v>0</v>
      </c>
      <c r="L32" s="150">
        <v>1.6</v>
      </c>
      <c r="M32" s="150">
        <f t="shared" si="18"/>
        <v>0.02892142951</v>
      </c>
      <c r="N32" s="150">
        <v>1.55</v>
      </c>
      <c r="O32" s="150">
        <f t="shared" si="19"/>
        <v>0.06641244269</v>
      </c>
      <c r="P32" s="150">
        <v>1.0</v>
      </c>
      <c r="Q32" s="150">
        <f t="shared" si="20"/>
        <v>0.04643754383</v>
      </c>
      <c r="R32" s="150">
        <v>73.42</v>
      </c>
      <c r="S32" s="150">
        <f t="shared" si="21"/>
        <v>17.76863504</v>
      </c>
      <c r="T32" s="150">
        <v>1.5</v>
      </c>
      <c r="U32" s="150">
        <f t="shared" si="22"/>
        <v>0.1503638806</v>
      </c>
      <c r="V32" s="150">
        <v>14.5</v>
      </c>
      <c r="W32" s="150">
        <f t="shared" si="23"/>
        <v>0.5549071009</v>
      </c>
      <c r="X32" s="150"/>
      <c r="Y32" s="150">
        <f t="shared" si="24"/>
        <v>0</v>
      </c>
      <c r="Z32" s="150">
        <f t="shared" si="25"/>
        <v>363.57</v>
      </c>
      <c r="AA32" s="150">
        <f t="shared" si="26"/>
        <v>1.425860322</v>
      </c>
    </row>
    <row r="33" ht="12.75" customHeight="1">
      <c r="A33" s="22" t="s">
        <v>220</v>
      </c>
      <c r="B33" s="150"/>
      <c r="C33" s="150"/>
      <c r="D33" s="150"/>
      <c r="E33" s="150">
        <f t="shared" si="14"/>
        <v>0</v>
      </c>
      <c r="F33" s="150">
        <v>150.0</v>
      </c>
      <c r="G33" s="150">
        <f t="shared" si="15"/>
        <v>2.497219762</v>
      </c>
      <c r="H33" s="150"/>
      <c r="I33" s="150">
        <f t="shared" si="16"/>
        <v>0</v>
      </c>
      <c r="J33" s="150"/>
      <c r="K33" s="150">
        <f t="shared" si="17"/>
        <v>0</v>
      </c>
      <c r="L33" s="150">
        <v>0.5</v>
      </c>
      <c r="M33" s="150">
        <f t="shared" si="18"/>
        <v>0.009037946723</v>
      </c>
      <c r="N33" s="150">
        <v>19.65</v>
      </c>
      <c r="O33" s="150">
        <f t="shared" si="19"/>
        <v>0.8419383864</v>
      </c>
      <c r="P33" s="150">
        <v>105.0</v>
      </c>
      <c r="Q33" s="150">
        <f t="shared" si="20"/>
        <v>4.875942102</v>
      </c>
      <c r="R33" s="150">
        <v>13.5</v>
      </c>
      <c r="S33" s="150">
        <f t="shared" si="21"/>
        <v>3.267182962</v>
      </c>
      <c r="T33" s="150">
        <v>8.3</v>
      </c>
      <c r="U33" s="150">
        <f t="shared" si="22"/>
        <v>0.8320134726</v>
      </c>
      <c r="V33" s="150">
        <v>306.65</v>
      </c>
      <c r="W33" s="150">
        <f t="shared" si="23"/>
        <v>11.73532845</v>
      </c>
      <c r="X33" s="150"/>
      <c r="Y33" s="150">
        <f t="shared" si="24"/>
        <v>0</v>
      </c>
      <c r="Z33" s="150">
        <f t="shared" si="25"/>
        <v>603.6</v>
      </c>
      <c r="AA33" s="150">
        <f t="shared" si="26"/>
        <v>2.367217566</v>
      </c>
    </row>
    <row r="34" ht="12.75" customHeight="1">
      <c r="A34" s="22" t="s">
        <v>221</v>
      </c>
      <c r="B34" s="150"/>
      <c r="C34" s="150"/>
      <c r="D34" s="150"/>
      <c r="E34" s="150">
        <f t="shared" si="14"/>
        <v>0</v>
      </c>
      <c r="F34" s="150">
        <v>2.5</v>
      </c>
      <c r="G34" s="150">
        <f t="shared" si="15"/>
        <v>0.04162032937</v>
      </c>
      <c r="H34" s="150"/>
      <c r="I34" s="150">
        <f t="shared" si="16"/>
        <v>0</v>
      </c>
      <c r="J34" s="150">
        <v>50.0</v>
      </c>
      <c r="K34" s="150">
        <f t="shared" si="17"/>
        <v>1.438434983</v>
      </c>
      <c r="L34" s="150">
        <v>13.78</v>
      </c>
      <c r="M34" s="150">
        <f t="shared" si="18"/>
        <v>0.2490858117</v>
      </c>
      <c r="N34" s="150">
        <v>71.39999999999999</v>
      </c>
      <c r="O34" s="150">
        <f t="shared" si="19"/>
        <v>3.059257038</v>
      </c>
      <c r="P34" s="150">
        <v>6.3100000000000005</v>
      </c>
      <c r="Q34" s="150">
        <f t="shared" si="20"/>
        <v>0.2930209015</v>
      </c>
      <c r="R34" s="150">
        <v>2.5</v>
      </c>
      <c r="S34" s="150">
        <f t="shared" si="21"/>
        <v>0.6050338819</v>
      </c>
      <c r="T34" s="150">
        <v>115.25</v>
      </c>
      <c r="U34" s="150">
        <f t="shared" si="22"/>
        <v>11.55295816</v>
      </c>
      <c r="V34" s="150"/>
      <c r="W34" s="150">
        <f t="shared" si="23"/>
        <v>0</v>
      </c>
      <c r="X34" s="150"/>
      <c r="Y34" s="150">
        <f t="shared" si="24"/>
        <v>0</v>
      </c>
      <c r="Z34" s="150">
        <f t="shared" si="25"/>
        <v>261.74</v>
      </c>
      <c r="AA34" s="150">
        <f t="shared" si="26"/>
        <v>1.026500208</v>
      </c>
    </row>
    <row r="35" ht="12.75" customHeight="1">
      <c r="A35" s="22" t="s">
        <v>222</v>
      </c>
      <c r="B35" s="150"/>
      <c r="C35" s="150"/>
      <c r="D35" s="150"/>
      <c r="E35" s="150">
        <f t="shared" si="14"/>
        <v>0</v>
      </c>
      <c r="F35" s="150"/>
      <c r="G35" s="150">
        <f t="shared" si="15"/>
        <v>0</v>
      </c>
      <c r="H35" s="150"/>
      <c r="I35" s="150">
        <f t="shared" si="16"/>
        <v>0</v>
      </c>
      <c r="J35" s="150"/>
      <c r="K35" s="150">
        <f t="shared" si="17"/>
        <v>0</v>
      </c>
      <c r="L35" s="150">
        <v>128.16</v>
      </c>
      <c r="M35" s="150">
        <f t="shared" si="18"/>
        <v>2.316606504</v>
      </c>
      <c r="N35" s="150">
        <v>3.02</v>
      </c>
      <c r="O35" s="150">
        <f t="shared" si="19"/>
        <v>0.1293971464</v>
      </c>
      <c r="P35" s="150">
        <v>6.260000000000001</v>
      </c>
      <c r="Q35" s="150">
        <f t="shared" si="20"/>
        <v>0.2906990243</v>
      </c>
      <c r="R35" s="150">
        <v>1.7</v>
      </c>
      <c r="S35" s="150">
        <f t="shared" si="21"/>
        <v>0.4114230397</v>
      </c>
      <c r="T35" s="150">
        <v>15.8</v>
      </c>
      <c r="U35" s="150">
        <f t="shared" si="22"/>
        <v>1.583832876</v>
      </c>
      <c r="V35" s="150"/>
      <c r="W35" s="150">
        <f t="shared" si="23"/>
        <v>0</v>
      </c>
      <c r="X35" s="150"/>
      <c r="Y35" s="150">
        <f t="shared" si="24"/>
        <v>0</v>
      </c>
      <c r="Z35" s="150">
        <f t="shared" si="25"/>
        <v>154.94</v>
      </c>
      <c r="AA35" s="150">
        <f t="shared" si="26"/>
        <v>0.6076485913</v>
      </c>
    </row>
    <row r="36" ht="12.75" customHeight="1">
      <c r="A36" s="22" t="s">
        <v>223</v>
      </c>
      <c r="B36" s="150"/>
      <c r="C36" s="150"/>
      <c r="D36" s="150"/>
      <c r="E36" s="150">
        <f t="shared" si="14"/>
        <v>0</v>
      </c>
      <c r="F36" s="150"/>
      <c r="G36" s="150">
        <f t="shared" si="15"/>
        <v>0</v>
      </c>
      <c r="H36" s="150"/>
      <c r="I36" s="150">
        <f t="shared" si="16"/>
        <v>0</v>
      </c>
      <c r="J36" s="150"/>
      <c r="K36" s="150">
        <f t="shared" si="17"/>
        <v>0</v>
      </c>
      <c r="L36" s="150">
        <v>61.559999999999995</v>
      </c>
      <c r="M36" s="150">
        <f t="shared" si="18"/>
        <v>1.112752001</v>
      </c>
      <c r="N36" s="150">
        <v>18.72</v>
      </c>
      <c r="O36" s="150">
        <f t="shared" si="19"/>
        <v>0.8020909208</v>
      </c>
      <c r="P36" s="150">
        <v>0.1</v>
      </c>
      <c r="Q36" s="150">
        <f t="shared" si="20"/>
        <v>0.004643754383</v>
      </c>
      <c r="R36" s="150"/>
      <c r="S36" s="150">
        <f t="shared" si="21"/>
        <v>0</v>
      </c>
      <c r="T36" s="150">
        <v>3.25</v>
      </c>
      <c r="U36" s="150">
        <f t="shared" si="22"/>
        <v>0.3257884079</v>
      </c>
      <c r="V36" s="150"/>
      <c r="W36" s="150">
        <f t="shared" si="23"/>
        <v>0</v>
      </c>
      <c r="X36" s="150"/>
      <c r="Y36" s="150">
        <f t="shared" si="24"/>
        <v>0</v>
      </c>
      <c r="Z36" s="150">
        <f t="shared" si="25"/>
        <v>83.63</v>
      </c>
      <c r="AA36" s="150">
        <f t="shared" si="26"/>
        <v>0.3279827785</v>
      </c>
    </row>
    <row r="37" ht="12.75" customHeight="1">
      <c r="A37" s="22" t="s">
        <v>224</v>
      </c>
      <c r="B37" s="150"/>
      <c r="C37" s="150"/>
      <c r="D37" s="150"/>
      <c r="E37" s="150">
        <f t="shared" si="14"/>
        <v>0</v>
      </c>
      <c r="F37" s="150"/>
      <c r="G37" s="150">
        <f t="shared" si="15"/>
        <v>0</v>
      </c>
      <c r="H37" s="150"/>
      <c r="I37" s="150">
        <f t="shared" si="16"/>
        <v>0</v>
      </c>
      <c r="J37" s="150"/>
      <c r="K37" s="150">
        <f t="shared" si="17"/>
        <v>0</v>
      </c>
      <c r="L37" s="150">
        <v>3.0999999999999996</v>
      </c>
      <c r="M37" s="150">
        <f t="shared" si="18"/>
        <v>0.05603526968</v>
      </c>
      <c r="N37" s="150">
        <v>0.37</v>
      </c>
      <c r="O37" s="150">
        <f t="shared" si="19"/>
        <v>0.01585329277</v>
      </c>
      <c r="P37" s="150">
        <v>9.56</v>
      </c>
      <c r="Q37" s="150">
        <f t="shared" si="20"/>
        <v>0.443942919</v>
      </c>
      <c r="R37" s="150">
        <v>1.4</v>
      </c>
      <c r="S37" s="150">
        <f t="shared" si="21"/>
        <v>0.3388189739</v>
      </c>
      <c r="T37" s="150"/>
      <c r="U37" s="150">
        <f t="shared" si="22"/>
        <v>0</v>
      </c>
      <c r="V37" s="150"/>
      <c r="W37" s="150">
        <f t="shared" si="23"/>
        <v>0</v>
      </c>
      <c r="X37" s="150"/>
      <c r="Y37" s="150">
        <f t="shared" si="24"/>
        <v>0</v>
      </c>
      <c r="Z37" s="150">
        <f t="shared" si="25"/>
        <v>14.43</v>
      </c>
      <c r="AA37" s="150">
        <f t="shared" si="26"/>
        <v>0.05659203029</v>
      </c>
    </row>
    <row r="38" ht="12.75" customHeight="1">
      <c r="A38" s="44" t="s">
        <v>225</v>
      </c>
      <c r="B38" s="151"/>
      <c r="C38" s="151"/>
      <c r="D38" s="151"/>
      <c r="E38" s="151">
        <f t="shared" si="14"/>
        <v>0</v>
      </c>
      <c r="F38" s="151">
        <v>0.15</v>
      </c>
      <c r="G38" s="151">
        <f t="shared" si="15"/>
        <v>0.002497219762</v>
      </c>
      <c r="H38" s="151">
        <v>0.1</v>
      </c>
      <c r="I38" s="151">
        <f t="shared" si="16"/>
        <v>0.00907350446</v>
      </c>
      <c r="J38" s="151">
        <v>160.0</v>
      </c>
      <c r="K38" s="151">
        <f t="shared" si="17"/>
        <v>4.602991945</v>
      </c>
      <c r="L38" s="151">
        <v>377.55</v>
      </c>
      <c r="M38" s="151">
        <f t="shared" si="18"/>
        <v>6.824553571</v>
      </c>
      <c r="N38" s="151">
        <v>97.07000000000002</v>
      </c>
      <c r="O38" s="151">
        <f t="shared" si="19"/>
        <v>4.159132782</v>
      </c>
      <c r="P38" s="151">
        <v>450.09</v>
      </c>
      <c r="Q38" s="151">
        <f t="shared" si="20"/>
        <v>20.9010741</v>
      </c>
      <c r="R38" s="151">
        <v>0.1</v>
      </c>
      <c r="S38" s="151">
        <f t="shared" si="21"/>
        <v>0.02420135528</v>
      </c>
      <c r="T38" s="151">
        <v>8.86</v>
      </c>
      <c r="U38" s="151">
        <f t="shared" si="22"/>
        <v>0.8881493214</v>
      </c>
      <c r="V38" s="151"/>
      <c r="W38" s="151">
        <f t="shared" si="23"/>
        <v>0</v>
      </c>
      <c r="X38" s="151"/>
      <c r="Y38" s="151">
        <f t="shared" si="24"/>
        <v>0</v>
      </c>
      <c r="Z38" s="151">
        <f t="shared" si="25"/>
        <v>1093.92</v>
      </c>
      <c r="AA38" s="151">
        <f t="shared" si="26"/>
        <v>4.290170047</v>
      </c>
    </row>
    <row r="39" ht="12.75" customHeight="1">
      <c r="A39" s="16" t="s">
        <v>226</v>
      </c>
      <c r="B39" s="152"/>
      <c r="C39" s="152"/>
      <c r="D39" s="152"/>
      <c r="E39" s="152">
        <f t="shared" si="14"/>
        <v>0</v>
      </c>
      <c r="F39" s="152"/>
      <c r="G39" s="152">
        <f t="shared" si="15"/>
        <v>0</v>
      </c>
      <c r="H39" s="152">
        <v>0.0</v>
      </c>
      <c r="I39" s="152">
        <f t="shared" si="16"/>
        <v>0</v>
      </c>
      <c r="J39" s="152"/>
      <c r="K39" s="152">
        <f t="shared" si="17"/>
        <v>0</v>
      </c>
      <c r="L39" s="152">
        <v>9.1</v>
      </c>
      <c r="M39" s="152">
        <f t="shared" si="18"/>
        <v>0.1644906304</v>
      </c>
      <c r="N39" s="152"/>
      <c r="O39" s="152">
        <f t="shared" si="19"/>
        <v>0</v>
      </c>
      <c r="P39" s="152">
        <v>0.5</v>
      </c>
      <c r="Q39" s="152">
        <f t="shared" si="20"/>
        <v>0.02321877191</v>
      </c>
      <c r="R39" s="152">
        <v>3.0</v>
      </c>
      <c r="S39" s="152">
        <f t="shared" si="21"/>
        <v>0.7260406583</v>
      </c>
      <c r="T39" s="152">
        <v>2.25</v>
      </c>
      <c r="U39" s="152">
        <f t="shared" si="22"/>
        <v>0.2255458209</v>
      </c>
      <c r="V39" s="152">
        <v>0.0</v>
      </c>
      <c r="W39" s="152">
        <f t="shared" si="23"/>
        <v>0</v>
      </c>
      <c r="X39" s="152">
        <v>0.0</v>
      </c>
      <c r="Y39" s="152">
        <f t="shared" si="24"/>
        <v>0</v>
      </c>
      <c r="Z39" s="152">
        <f t="shared" si="25"/>
        <v>14.85</v>
      </c>
      <c r="AA39" s="152">
        <f t="shared" si="26"/>
        <v>0.05823919957</v>
      </c>
    </row>
    <row r="40" ht="12.75" customHeight="1">
      <c r="A40" s="22" t="s">
        <v>227</v>
      </c>
      <c r="B40" s="150"/>
      <c r="C40" s="150"/>
      <c r="D40" s="150">
        <v>0.73</v>
      </c>
      <c r="E40" s="150">
        <f t="shared" si="14"/>
        <v>0.2046652462</v>
      </c>
      <c r="F40" s="150">
        <v>3.5</v>
      </c>
      <c r="G40" s="150">
        <f t="shared" si="15"/>
        <v>0.05826846111</v>
      </c>
      <c r="H40" s="150">
        <v>93.4</v>
      </c>
      <c r="I40" s="150">
        <f t="shared" si="16"/>
        <v>8.474653165</v>
      </c>
      <c r="J40" s="150">
        <v>7.0</v>
      </c>
      <c r="K40" s="150">
        <f t="shared" si="17"/>
        <v>0.2013808976</v>
      </c>
      <c r="L40" s="150">
        <v>180.1</v>
      </c>
      <c r="M40" s="150">
        <f t="shared" si="18"/>
        <v>3.25546841</v>
      </c>
      <c r="N40" s="150">
        <v>9.9</v>
      </c>
      <c r="O40" s="150">
        <f t="shared" si="19"/>
        <v>0.4241826985</v>
      </c>
      <c r="P40" s="150">
        <v>13.61</v>
      </c>
      <c r="Q40" s="150">
        <f t="shared" si="20"/>
        <v>0.6320149715</v>
      </c>
      <c r="R40" s="150">
        <v>0.0</v>
      </c>
      <c r="S40" s="150">
        <f t="shared" si="21"/>
        <v>0</v>
      </c>
      <c r="T40" s="150">
        <v>33.55</v>
      </c>
      <c r="U40" s="150">
        <f t="shared" si="22"/>
        <v>3.363138796</v>
      </c>
      <c r="V40" s="150">
        <v>417.0</v>
      </c>
      <c r="W40" s="150">
        <f t="shared" si="23"/>
        <v>15.95836283</v>
      </c>
      <c r="X40" s="150">
        <v>23.0</v>
      </c>
      <c r="Y40" s="150">
        <f t="shared" si="24"/>
        <v>4.479675905</v>
      </c>
      <c r="Z40" s="150">
        <f t="shared" si="25"/>
        <v>781.79</v>
      </c>
      <c r="AA40" s="150">
        <f t="shared" si="26"/>
        <v>3.066048743</v>
      </c>
    </row>
    <row r="41" ht="12.75" customHeight="1">
      <c r="A41" s="22" t="s">
        <v>228</v>
      </c>
      <c r="B41" s="150"/>
      <c r="C41" s="150"/>
      <c r="D41" s="150"/>
      <c r="E41" s="150">
        <f t="shared" si="14"/>
        <v>0</v>
      </c>
      <c r="F41" s="150">
        <v>80.0</v>
      </c>
      <c r="G41" s="150">
        <f t="shared" si="15"/>
        <v>1.33185054</v>
      </c>
      <c r="H41" s="150"/>
      <c r="I41" s="150">
        <f t="shared" si="16"/>
        <v>0</v>
      </c>
      <c r="J41" s="150"/>
      <c r="K41" s="150">
        <f t="shared" si="17"/>
        <v>0</v>
      </c>
      <c r="L41" s="150"/>
      <c r="M41" s="150">
        <f t="shared" si="18"/>
        <v>0</v>
      </c>
      <c r="N41" s="150">
        <v>1.83</v>
      </c>
      <c r="O41" s="150">
        <f t="shared" si="19"/>
        <v>0.07840952911</v>
      </c>
      <c r="P41" s="150">
        <v>19.0</v>
      </c>
      <c r="Q41" s="150">
        <f t="shared" si="20"/>
        <v>0.8823133327</v>
      </c>
      <c r="R41" s="150">
        <v>5.0</v>
      </c>
      <c r="S41" s="150">
        <f t="shared" si="21"/>
        <v>1.210067764</v>
      </c>
      <c r="T41" s="150">
        <v>12.24</v>
      </c>
      <c r="U41" s="150">
        <f t="shared" si="22"/>
        <v>1.226969266</v>
      </c>
      <c r="V41" s="150">
        <v>10.5</v>
      </c>
      <c r="W41" s="150">
        <f t="shared" si="23"/>
        <v>0.40182928</v>
      </c>
      <c r="X41" s="150"/>
      <c r="Y41" s="150">
        <f t="shared" si="24"/>
        <v>0</v>
      </c>
      <c r="Z41" s="150">
        <f t="shared" si="25"/>
        <v>128.57</v>
      </c>
      <c r="AA41" s="150">
        <f t="shared" si="26"/>
        <v>0.5042298915</v>
      </c>
    </row>
    <row r="42" ht="12.75" customHeight="1">
      <c r="A42" s="22" t="s">
        <v>229</v>
      </c>
      <c r="B42" s="150"/>
      <c r="C42" s="150"/>
      <c r="D42" s="150"/>
      <c r="E42" s="150">
        <f t="shared" si="14"/>
        <v>0</v>
      </c>
      <c r="F42" s="150">
        <v>2300.0</v>
      </c>
      <c r="G42" s="150">
        <f t="shared" si="15"/>
        <v>38.29070302</v>
      </c>
      <c r="H42" s="150"/>
      <c r="I42" s="150">
        <f t="shared" si="16"/>
        <v>0</v>
      </c>
      <c r="J42" s="150">
        <v>1.7</v>
      </c>
      <c r="K42" s="150">
        <f t="shared" si="17"/>
        <v>0.04890678941</v>
      </c>
      <c r="L42" s="150">
        <v>29.68</v>
      </c>
      <c r="M42" s="150">
        <f t="shared" si="18"/>
        <v>0.5364925175</v>
      </c>
      <c r="N42" s="150">
        <v>2.11</v>
      </c>
      <c r="O42" s="150">
        <f t="shared" si="19"/>
        <v>0.09040661554</v>
      </c>
      <c r="P42" s="150"/>
      <c r="Q42" s="150">
        <f t="shared" si="20"/>
        <v>0</v>
      </c>
      <c r="R42" s="150">
        <v>0.25</v>
      </c>
      <c r="S42" s="150">
        <f t="shared" si="21"/>
        <v>0.06050338819</v>
      </c>
      <c r="T42" s="150"/>
      <c r="U42" s="150">
        <f t="shared" si="22"/>
        <v>0</v>
      </c>
      <c r="V42" s="150"/>
      <c r="W42" s="150">
        <f t="shared" si="23"/>
        <v>0</v>
      </c>
      <c r="X42" s="150"/>
      <c r="Y42" s="150">
        <f t="shared" si="24"/>
        <v>0</v>
      </c>
      <c r="Z42" s="150">
        <f t="shared" si="25"/>
        <v>2333.74</v>
      </c>
      <c r="AA42" s="150">
        <f t="shared" si="26"/>
        <v>9.152535327</v>
      </c>
    </row>
    <row r="43" ht="12.75" customHeight="1">
      <c r="A43" s="22" t="s">
        <v>230</v>
      </c>
      <c r="B43" s="150"/>
      <c r="C43" s="150"/>
      <c r="D43" s="150"/>
      <c r="E43" s="150">
        <f t="shared" si="14"/>
        <v>0</v>
      </c>
      <c r="F43" s="150"/>
      <c r="G43" s="150">
        <f t="shared" si="15"/>
        <v>0</v>
      </c>
      <c r="H43" s="150">
        <v>0.01</v>
      </c>
      <c r="I43" s="150">
        <f t="shared" si="16"/>
        <v>0.000907350446</v>
      </c>
      <c r="J43" s="150"/>
      <c r="K43" s="150">
        <f t="shared" si="17"/>
        <v>0</v>
      </c>
      <c r="L43" s="150"/>
      <c r="M43" s="150">
        <f t="shared" si="18"/>
        <v>0</v>
      </c>
      <c r="N43" s="150">
        <v>4.1</v>
      </c>
      <c r="O43" s="150">
        <f t="shared" si="19"/>
        <v>0.1756716226</v>
      </c>
      <c r="P43" s="150">
        <v>2.5</v>
      </c>
      <c r="Q43" s="150">
        <f t="shared" si="20"/>
        <v>0.1160938596</v>
      </c>
      <c r="R43" s="150">
        <v>0.32</v>
      </c>
      <c r="S43" s="150">
        <f t="shared" si="21"/>
        <v>0.07744433688</v>
      </c>
      <c r="T43" s="150">
        <v>0.35</v>
      </c>
      <c r="U43" s="150">
        <f t="shared" si="22"/>
        <v>0.03508490547</v>
      </c>
      <c r="V43" s="150"/>
      <c r="W43" s="150">
        <f t="shared" si="23"/>
        <v>0</v>
      </c>
      <c r="X43" s="150"/>
      <c r="Y43" s="150">
        <f t="shared" si="24"/>
        <v>0</v>
      </c>
      <c r="Z43" s="150">
        <f t="shared" si="25"/>
        <v>7.28</v>
      </c>
      <c r="AA43" s="150">
        <f t="shared" si="26"/>
        <v>0.0285509342</v>
      </c>
    </row>
    <row r="44" ht="12.75" customHeight="1">
      <c r="A44" s="22" t="s">
        <v>231</v>
      </c>
      <c r="B44" s="150"/>
      <c r="C44" s="150"/>
      <c r="D44" s="150">
        <v>13.5</v>
      </c>
      <c r="E44" s="150">
        <f t="shared" si="14"/>
        <v>3.784905237</v>
      </c>
      <c r="F44" s="150"/>
      <c r="G44" s="150">
        <f t="shared" si="15"/>
        <v>0</v>
      </c>
      <c r="H44" s="150"/>
      <c r="I44" s="150">
        <f t="shared" si="16"/>
        <v>0</v>
      </c>
      <c r="J44" s="150">
        <v>2.5</v>
      </c>
      <c r="K44" s="150">
        <f t="shared" si="17"/>
        <v>0.07192174914</v>
      </c>
      <c r="L44" s="150">
        <v>143.16</v>
      </c>
      <c r="M44" s="150">
        <f t="shared" si="18"/>
        <v>2.587744906</v>
      </c>
      <c r="N44" s="150"/>
      <c r="O44" s="150">
        <f t="shared" si="19"/>
        <v>0</v>
      </c>
      <c r="P44" s="150"/>
      <c r="Q44" s="150">
        <f t="shared" si="20"/>
        <v>0</v>
      </c>
      <c r="R44" s="150"/>
      <c r="S44" s="150">
        <f t="shared" si="21"/>
        <v>0</v>
      </c>
      <c r="T44" s="150">
        <v>305.0</v>
      </c>
      <c r="U44" s="150">
        <f t="shared" si="22"/>
        <v>30.57398905</v>
      </c>
      <c r="V44" s="150"/>
      <c r="W44" s="150">
        <f t="shared" si="23"/>
        <v>0</v>
      </c>
      <c r="X44" s="150"/>
      <c r="Y44" s="150">
        <f t="shared" si="24"/>
        <v>0</v>
      </c>
      <c r="Z44" s="150">
        <f t="shared" si="25"/>
        <v>464.16</v>
      </c>
      <c r="AA44" s="150">
        <f t="shared" si="26"/>
        <v>1.820357365</v>
      </c>
    </row>
    <row r="45" ht="12.75" customHeight="1">
      <c r="A45" s="22" t="s">
        <v>232</v>
      </c>
      <c r="B45" s="150"/>
      <c r="C45" s="150"/>
      <c r="D45" s="150"/>
      <c r="E45" s="150">
        <f t="shared" si="14"/>
        <v>0</v>
      </c>
      <c r="F45" s="150">
        <v>3.31</v>
      </c>
      <c r="G45" s="150">
        <f t="shared" si="15"/>
        <v>0.05510531608</v>
      </c>
      <c r="H45" s="150">
        <v>0.0</v>
      </c>
      <c r="I45" s="150">
        <f t="shared" si="16"/>
        <v>0</v>
      </c>
      <c r="J45" s="150">
        <v>1.6</v>
      </c>
      <c r="K45" s="150">
        <f t="shared" si="17"/>
        <v>0.04602991945</v>
      </c>
      <c r="L45" s="150">
        <v>42.480000000000004</v>
      </c>
      <c r="M45" s="150">
        <f t="shared" si="18"/>
        <v>0.7678639536</v>
      </c>
      <c r="N45" s="150">
        <v>13.35</v>
      </c>
      <c r="O45" s="150">
        <f t="shared" si="19"/>
        <v>0.5720039419</v>
      </c>
      <c r="P45" s="150">
        <v>10.889999999999999</v>
      </c>
      <c r="Q45" s="150">
        <f t="shared" si="20"/>
        <v>0.5057048523</v>
      </c>
      <c r="R45" s="150">
        <v>0.0</v>
      </c>
      <c r="S45" s="150">
        <f t="shared" si="21"/>
        <v>0</v>
      </c>
      <c r="T45" s="150">
        <v>9.65</v>
      </c>
      <c r="U45" s="150">
        <f t="shared" si="22"/>
        <v>0.9673409651</v>
      </c>
      <c r="V45" s="150">
        <v>0.0</v>
      </c>
      <c r="W45" s="150">
        <f t="shared" si="23"/>
        <v>0</v>
      </c>
      <c r="X45" s="150">
        <v>15.0</v>
      </c>
      <c r="Y45" s="150">
        <f t="shared" si="24"/>
        <v>2.921527764</v>
      </c>
      <c r="Z45" s="150">
        <f t="shared" si="25"/>
        <v>96.28</v>
      </c>
      <c r="AA45" s="150">
        <f t="shared" si="26"/>
        <v>0.3775939485</v>
      </c>
    </row>
    <row r="46" ht="12.75" customHeight="1">
      <c r="A46" s="44" t="s">
        <v>233</v>
      </c>
      <c r="B46" s="151"/>
      <c r="C46" s="151"/>
      <c r="D46" s="151"/>
      <c r="E46" s="151">
        <f t="shared" si="14"/>
        <v>0</v>
      </c>
      <c r="F46" s="151"/>
      <c r="G46" s="151">
        <f t="shared" si="15"/>
        <v>0</v>
      </c>
      <c r="H46" s="151">
        <v>2.0</v>
      </c>
      <c r="I46" s="151">
        <f t="shared" si="16"/>
        <v>0.1814700892</v>
      </c>
      <c r="J46" s="151"/>
      <c r="K46" s="151">
        <f t="shared" si="17"/>
        <v>0</v>
      </c>
      <c r="L46" s="151">
        <v>98.6</v>
      </c>
      <c r="M46" s="151">
        <f t="shared" si="18"/>
        <v>1.782283094</v>
      </c>
      <c r="N46" s="151">
        <v>0.2</v>
      </c>
      <c r="O46" s="151">
        <f t="shared" si="19"/>
        <v>0.008569347444</v>
      </c>
      <c r="P46" s="151">
        <v>2.4</v>
      </c>
      <c r="Q46" s="151">
        <f t="shared" si="20"/>
        <v>0.1114501052</v>
      </c>
      <c r="R46" s="151"/>
      <c r="S46" s="151">
        <f t="shared" si="21"/>
        <v>0</v>
      </c>
      <c r="T46" s="151"/>
      <c r="U46" s="151">
        <f t="shared" si="22"/>
        <v>0</v>
      </c>
      <c r="V46" s="151"/>
      <c r="W46" s="151">
        <f t="shared" si="23"/>
        <v>0</v>
      </c>
      <c r="X46" s="151">
        <v>29.0</v>
      </c>
      <c r="Y46" s="151">
        <f t="shared" si="24"/>
        <v>5.648287011</v>
      </c>
      <c r="Z46" s="151">
        <f t="shared" si="25"/>
        <v>132.2</v>
      </c>
      <c r="AA46" s="151">
        <f t="shared" si="26"/>
        <v>0.5184661403</v>
      </c>
    </row>
    <row r="47" ht="12.75" customHeight="1">
      <c r="A47" s="16" t="s">
        <v>234</v>
      </c>
      <c r="B47" s="152"/>
      <c r="C47" s="152"/>
      <c r="D47" s="152">
        <v>0.02</v>
      </c>
      <c r="E47" s="152">
        <f t="shared" si="14"/>
        <v>0.005607267018</v>
      </c>
      <c r="F47" s="152">
        <v>4.5</v>
      </c>
      <c r="G47" s="152">
        <f t="shared" si="15"/>
        <v>0.07491659286</v>
      </c>
      <c r="H47" s="152">
        <v>0.0</v>
      </c>
      <c r="I47" s="152">
        <f t="shared" si="16"/>
        <v>0</v>
      </c>
      <c r="J47" s="152">
        <v>64.3</v>
      </c>
      <c r="K47" s="152">
        <f t="shared" si="17"/>
        <v>1.849827388</v>
      </c>
      <c r="L47" s="152">
        <v>11.86</v>
      </c>
      <c r="M47" s="152">
        <f t="shared" si="18"/>
        <v>0.2143800963</v>
      </c>
      <c r="N47" s="152">
        <v>3.3</v>
      </c>
      <c r="O47" s="152">
        <f t="shared" si="19"/>
        <v>0.1413942328</v>
      </c>
      <c r="P47" s="152">
        <v>0.82</v>
      </c>
      <c r="Q47" s="152">
        <f t="shared" si="20"/>
        <v>0.03807878594</v>
      </c>
      <c r="R47" s="152">
        <v>0.7</v>
      </c>
      <c r="S47" s="152">
        <f t="shared" si="21"/>
        <v>0.1694094869</v>
      </c>
      <c r="T47" s="152">
        <v>0.0</v>
      </c>
      <c r="U47" s="152">
        <f t="shared" si="22"/>
        <v>0</v>
      </c>
      <c r="V47" s="152">
        <v>0.0</v>
      </c>
      <c r="W47" s="152">
        <f t="shared" si="23"/>
        <v>0</v>
      </c>
      <c r="X47" s="152">
        <v>0.09</v>
      </c>
      <c r="Y47" s="152">
        <f t="shared" si="24"/>
        <v>0.01752916659</v>
      </c>
      <c r="Z47" s="152">
        <f t="shared" si="25"/>
        <v>85.59</v>
      </c>
      <c r="AA47" s="152">
        <f t="shared" si="26"/>
        <v>0.3356695684</v>
      </c>
    </row>
    <row r="48" ht="12.75" customHeight="1">
      <c r="A48" s="22" t="s">
        <v>235</v>
      </c>
      <c r="B48" s="150"/>
      <c r="C48" s="150"/>
      <c r="D48" s="150">
        <v>1.06</v>
      </c>
      <c r="E48" s="150">
        <f t="shared" si="14"/>
        <v>0.297185152</v>
      </c>
      <c r="F48" s="150">
        <v>0.12</v>
      </c>
      <c r="G48" s="150">
        <f t="shared" si="15"/>
        <v>0.00199777581</v>
      </c>
      <c r="H48" s="150"/>
      <c r="I48" s="150">
        <f t="shared" si="16"/>
        <v>0</v>
      </c>
      <c r="J48" s="150">
        <v>0.1</v>
      </c>
      <c r="K48" s="150">
        <f t="shared" si="17"/>
        <v>0.002876869965</v>
      </c>
      <c r="L48" s="150">
        <v>4.92</v>
      </c>
      <c r="M48" s="150">
        <f t="shared" si="18"/>
        <v>0.08893339576</v>
      </c>
      <c r="N48" s="150">
        <v>2.8000000000000003</v>
      </c>
      <c r="O48" s="150">
        <f t="shared" si="19"/>
        <v>0.1199708642</v>
      </c>
      <c r="P48" s="150">
        <v>3.5</v>
      </c>
      <c r="Q48" s="150">
        <f t="shared" si="20"/>
        <v>0.1625314034</v>
      </c>
      <c r="R48" s="150"/>
      <c r="S48" s="150">
        <f t="shared" si="21"/>
        <v>0</v>
      </c>
      <c r="T48" s="150">
        <v>5.35</v>
      </c>
      <c r="U48" s="150">
        <f t="shared" si="22"/>
        <v>0.5362978408</v>
      </c>
      <c r="V48" s="150">
        <v>4.0</v>
      </c>
      <c r="W48" s="150">
        <f t="shared" si="23"/>
        <v>0.1530778209</v>
      </c>
      <c r="X48" s="150"/>
      <c r="Y48" s="150">
        <f t="shared" si="24"/>
        <v>0</v>
      </c>
      <c r="Z48" s="150">
        <f t="shared" si="25"/>
        <v>21.85</v>
      </c>
      <c r="AA48" s="150">
        <f t="shared" si="26"/>
        <v>0.08569202092</v>
      </c>
    </row>
    <row r="49" ht="12.75" customHeight="1">
      <c r="A49" s="22" t="s">
        <v>236</v>
      </c>
      <c r="B49" s="150"/>
      <c r="C49" s="150"/>
      <c r="D49" s="150"/>
      <c r="E49" s="150">
        <f t="shared" si="14"/>
        <v>0</v>
      </c>
      <c r="F49" s="150"/>
      <c r="G49" s="150">
        <f t="shared" si="15"/>
        <v>0</v>
      </c>
      <c r="H49" s="150">
        <v>0.0</v>
      </c>
      <c r="I49" s="150">
        <f t="shared" si="16"/>
        <v>0</v>
      </c>
      <c r="J49" s="150">
        <v>1.0</v>
      </c>
      <c r="K49" s="150">
        <f t="shared" si="17"/>
        <v>0.02876869965</v>
      </c>
      <c r="L49" s="150">
        <v>6.65</v>
      </c>
      <c r="M49" s="150">
        <f t="shared" si="18"/>
        <v>0.1202046914</v>
      </c>
      <c r="N49" s="150">
        <v>0.8</v>
      </c>
      <c r="O49" s="150">
        <f t="shared" si="19"/>
        <v>0.03427738978</v>
      </c>
      <c r="P49" s="150">
        <v>0.0</v>
      </c>
      <c r="Q49" s="150">
        <f t="shared" si="20"/>
        <v>0</v>
      </c>
      <c r="R49" s="150">
        <v>0.0</v>
      </c>
      <c r="S49" s="150">
        <f t="shared" si="21"/>
        <v>0</v>
      </c>
      <c r="T49" s="150">
        <v>0.0</v>
      </c>
      <c r="U49" s="150">
        <f t="shared" si="22"/>
        <v>0</v>
      </c>
      <c r="V49" s="150">
        <v>0.0</v>
      </c>
      <c r="W49" s="150">
        <f t="shared" si="23"/>
        <v>0</v>
      </c>
      <c r="X49" s="150">
        <v>0.0</v>
      </c>
      <c r="Y49" s="150">
        <f t="shared" si="24"/>
        <v>0</v>
      </c>
      <c r="Z49" s="150">
        <f t="shared" si="25"/>
        <v>8.45</v>
      </c>
      <c r="AA49" s="150">
        <f t="shared" si="26"/>
        <v>0.0331394772</v>
      </c>
    </row>
    <row r="50" ht="12.75" customHeight="1">
      <c r="A50" s="22" t="s">
        <v>237</v>
      </c>
      <c r="B50" s="150"/>
      <c r="C50" s="150"/>
      <c r="D50" s="150"/>
      <c r="E50" s="150">
        <f t="shared" si="14"/>
        <v>0</v>
      </c>
      <c r="F50" s="150"/>
      <c r="G50" s="150">
        <f t="shared" si="15"/>
        <v>0</v>
      </c>
      <c r="H50" s="150">
        <v>0.0</v>
      </c>
      <c r="I50" s="150">
        <f t="shared" si="16"/>
        <v>0</v>
      </c>
      <c r="J50" s="150"/>
      <c r="K50" s="150">
        <f t="shared" si="17"/>
        <v>0</v>
      </c>
      <c r="L50" s="150">
        <v>28.03</v>
      </c>
      <c r="M50" s="150">
        <f t="shared" si="18"/>
        <v>0.5066672933</v>
      </c>
      <c r="N50" s="150">
        <v>10.149999999999999</v>
      </c>
      <c r="O50" s="150">
        <f t="shared" si="19"/>
        <v>0.4348943828</v>
      </c>
      <c r="P50" s="150">
        <v>43.82</v>
      </c>
      <c r="Q50" s="150">
        <f t="shared" si="20"/>
        <v>2.03489317</v>
      </c>
      <c r="R50" s="150">
        <v>0.0</v>
      </c>
      <c r="S50" s="150">
        <f t="shared" si="21"/>
        <v>0</v>
      </c>
      <c r="T50" s="150">
        <v>1.05</v>
      </c>
      <c r="U50" s="150">
        <f t="shared" si="22"/>
        <v>0.1052547164</v>
      </c>
      <c r="V50" s="150">
        <v>0.0</v>
      </c>
      <c r="W50" s="150">
        <f t="shared" si="23"/>
        <v>0</v>
      </c>
      <c r="X50" s="150">
        <v>0.0</v>
      </c>
      <c r="Y50" s="150">
        <f t="shared" si="24"/>
        <v>0</v>
      </c>
      <c r="Z50" s="150">
        <f t="shared" si="25"/>
        <v>83.05</v>
      </c>
      <c r="AA50" s="150">
        <f t="shared" si="26"/>
        <v>0.3257081161</v>
      </c>
    </row>
    <row r="51" ht="12.75" customHeight="1">
      <c r="A51" s="22" t="s">
        <v>238</v>
      </c>
      <c r="B51" s="150"/>
      <c r="C51" s="150"/>
      <c r="D51" s="150"/>
      <c r="E51" s="150">
        <f t="shared" si="14"/>
        <v>0</v>
      </c>
      <c r="F51" s="150"/>
      <c r="G51" s="150">
        <f t="shared" si="15"/>
        <v>0</v>
      </c>
      <c r="H51" s="150"/>
      <c r="I51" s="150">
        <f t="shared" si="16"/>
        <v>0</v>
      </c>
      <c r="J51" s="150"/>
      <c r="K51" s="150">
        <f t="shared" si="17"/>
        <v>0</v>
      </c>
      <c r="L51" s="150">
        <v>0.21000000000000002</v>
      </c>
      <c r="M51" s="150">
        <f t="shared" si="18"/>
        <v>0.003795937624</v>
      </c>
      <c r="N51" s="150"/>
      <c r="O51" s="150">
        <f t="shared" si="19"/>
        <v>0</v>
      </c>
      <c r="P51" s="150">
        <v>3.2</v>
      </c>
      <c r="Q51" s="150">
        <f t="shared" si="20"/>
        <v>0.1486001402</v>
      </c>
      <c r="R51" s="150"/>
      <c r="S51" s="150">
        <f t="shared" si="21"/>
        <v>0</v>
      </c>
      <c r="T51" s="150"/>
      <c r="U51" s="150">
        <f t="shared" si="22"/>
        <v>0</v>
      </c>
      <c r="V51" s="150"/>
      <c r="W51" s="150">
        <f t="shared" si="23"/>
        <v>0</v>
      </c>
      <c r="X51" s="150"/>
      <c r="Y51" s="150">
        <f t="shared" si="24"/>
        <v>0</v>
      </c>
      <c r="Z51" s="150">
        <f t="shared" si="25"/>
        <v>3.41</v>
      </c>
      <c r="AA51" s="150">
        <f t="shared" si="26"/>
        <v>0.01337344583</v>
      </c>
    </row>
    <row r="52" ht="12.75" customHeight="1">
      <c r="A52" s="44" t="s">
        <v>239</v>
      </c>
      <c r="B52" s="151"/>
      <c r="C52" s="151"/>
      <c r="D52" s="151"/>
      <c r="E52" s="151">
        <f t="shared" si="14"/>
        <v>0</v>
      </c>
      <c r="F52" s="151">
        <v>0.03</v>
      </c>
      <c r="G52" s="151">
        <f t="shared" si="15"/>
        <v>0.0004994439524</v>
      </c>
      <c r="H52" s="151"/>
      <c r="I52" s="151">
        <f t="shared" si="16"/>
        <v>0</v>
      </c>
      <c r="J52" s="151"/>
      <c r="K52" s="151">
        <f t="shared" si="17"/>
        <v>0</v>
      </c>
      <c r="L52" s="151">
        <v>8.5</v>
      </c>
      <c r="M52" s="151">
        <f t="shared" si="18"/>
        <v>0.1536450943</v>
      </c>
      <c r="N52" s="151">
        <v>1.2</v>
      </c>
      <c r="O52" s="151">
        <f t="shared" si="19"/>
        <v>0.05141608467</v>
      </c>
      <c r="P52" s="151">
        <v>0.5</v>
      </c>
      <c r="Q52" s="151">
        <f t="shared" si="20"/>
        <v>0.02321877191</v>
      </c>
      <c r="R52" s="151"/>
      <c r="S52" s="151">
        <f t="shared" si="21"/>
        <v>0</v>
      </c>
      <c r="T52" s="151"/>
      <c r="U52" s="151">
        <f t="shared" si="22"/>
        <v>0</v>
      </c>
      <c r="V52" s="151"/>
      <c r="W52" s="151">
        <f t="shared" si="23"/>
        <v>0</v>
      </c>
      <c r="X52" s="151"/>
      <c r="Y52" s="151">
        <f t="shared" si="24"/>
        <v>0</v>
      </c>
      <c r="Z52" s="151">
        <f t="shared" si="25"/>
        <v>10.23</v>
      </c>
      <c r="AA52" s="151">
        <f t="shared" si="26"/>
        <v>0.04012033748</v>
      </c>
    </row>
    <row r="53" ht="12.75" customHeight="1">
      <c r="A53" s="16" t="s">
        <v>240</v>
      </c>
      <c r="B53" s="150"/>
      <c r="C53" s="150"/>
      <c r="D53" s="150">
        <v>0.52</v>
      </c>
      <c r="E53" s="150">
        <f t="shared" si="14"/>
        <v>0.1457889425</v>
      </c>
      <c r="F53" s="150">
        <v>538.8299999999998</v>
      </c>
      <c r="G53" s="150">
        <f t="shared" si="15"/>
        <v>8.970512829</v>
      </c>
      <c r="H53" s="150">
        <v>30.34</v>
      </c>
      <c r="I53" s="150">
        <f t="shared" si="16"/>
        <v>2.752901253</v>
      </c>
      <c r="J53" s="150">
        <v>865.95</v>
      </c>
      <c r="K53" s="150">
        <f t="shared" si="17"/>
        <v>24.91225547</v>
      </c>
      <c r="L53" s="150">
        <v>194.41999999999996</v>
      </c>
      <c r="M53" s="150">
        <f t="shared" si="18"/>
        <v>3.514315204</v>
      </c>
      <c r="N53" s="150">
        <v>27.059999999999995</v>
      </c>
      <c r="O53" s="150">
        <f t="shared" si="19"/>
        <v>1.159432709</v>
      </c>
      <c r="P53" s="150">
        <v>5.890000000000001</v>
      </c>
      <c r="Q53" s="150">
        <f t="shared" si="20"/>
        <v>0.2735171331</v>
      </c>
      <c r="R53" s="150">
        <v>7.85</v>
      </c>
      <c r="S53" s="150">
        <f t="shared" si="21"/>
        <v>1.899806389</v>
      </c>
      <c r="T53" s="150">
        <v>13.400000000000002</v>
      </c>
      <c r="U53" s="150">
        <f t="shared" si="22"/>
        <v>1.343250667</v>
      </c>
      <c r="V53" s="150">
        <v>12.0</v>
      </c>
      <c r="W53" s="150">
        <f t="shared" si="23"/>
        <v>0.4592334628</v>
      </c>
      <c r="X53" s="150">
        <v>0.02</v>
      </c>
      <c r="Y53" s="150">
        <f t="shared" si="24"/>
        <v>0.003895370352</v>
      </c>
      <c r="Z53" s="150">
        <f t="shared" si="25"/>
        <v>1696.28</v>
      </c>
      <c r="AA53" s="150">
        <f t="shared" si="26"/>
        <v>6.652524542</v>
      </c>
    </row>
    <row r="54" ht="12.75" customHeight="1">
      <c r="A54" s="44" t="s">
        <v>241</v>
      </c>
      <c r="B54" s="151"/>
      <c r="C54" s="151"/>
      <c r="D54" s="151">
        <v>0.06</v>
      </c>
      <c r="E54" s="151">
        <f t="shared" si="14"/>
        <v>0.01682180105</v>
      </c>
      <c r="F54" s="151">
        <v>1.55</v>
      </c>
      <c r="G54" s="151">
        <f t="shared" si="15"/>
        <v>0.02580460421</v>
      </c>
      <c r="H54" s="151">
        <v>0.1</v>
      </c>
      <c r="I54" s="151">
        <f t="shared" si="16"/>
        <v>0.00907350446</v>
      </c>
      <c r="J54" s="151"/>
      <c r="K54" s="151">
        <f t="shared" si="17"/>
        <v>0</v>
      </c>
      <c r="L54" s="151">
        <v>0.25</v>
      </c>
      <c r="M54" s="151">
        <f t="shared" si="18"/>
        <v>0.004518973362</v>
      </c>
      <c r="N54" s="151"/>
      <c r="O54" s="151">
        <f t="shared" si="19"/>
        <v>0</v>
      </c>
      <c r="P54" s="151"/>
      <c r="Q54" s="151">
        <f t="shared" si="20"/>
        <v>0</v>
      </c>
      <c r="R54" s="151"/>
      <c r="S54" s="151">
        <f t="shared" si="21"/>
        <v>0</v>
      </c>
      <c r="T54" s="151"/>
      <c r="U54" s="151">
        <f t="shared" si="22"/>
        <v>0</v>
      </c>
      <c r="V54" s="151"/>
      <c r="W54" s="151">
        <f t="shared" si="23"/>
        <v>0</v>
      </c>
      <c r="X54" s="151"/>
      <c r="Y54" s="151">
        <f t="shared" si="24"/>
        <v>0</v>
      </c>
      <c r="Z54" s="151">
        <f t="shared" si="25"/>
        <v>1.96</v>
      </c>
      <c r="AA54" s="151">
        <f t="shared" si="26"/>
        <v>0.007686789977</v>
      </c>
    </row>
    <row r="55" ht="12.75" customHeight="1">
      <c r="A55" s="16" t="s">
        <v>242</v>
      </c>
      <c r="B55" s="152"/>
      <c r="C55" s="152"/>
      <c r="D55" s="152"/>
      <c r="E55" s="152">
        <f t="shared" si="14"/>
        <v>0</v>
      </c>
      <c r="F55" s="152"/>
      <c r="G55" s="152">
        <f t="shared" si="15"/>
        <v>0</v>
      </c>
      <c r="H55" s="152"/>
      <c r="I55" s="152">
        <f t="shared" si="16"/>
        <v>0</v>
      </c>
      <c r="J55" s="152">
        <v>3.4000000000000004</v>
      </c>
      <c r="K55" s="152">
        <f t="shared" si="17"/>
        <v>0.09781357883</v>
      </c>
      <c r="L55" s="152">
        <v>19.23</v>
      </c>
      <c r="M55" s="152">
        <f t="shared" si="18"/>
        <v>0.347599431</v>
      </c>
      <c r="N55" s="152">
        <v>54.96</v>
      </c>
      <c r="O55" s="152">
        <f t="shared" si="19"/>
        <v>2.354856678</v>
      </c>
      <c r="P55" s="152">
        <v>31.800000000000004</v>
      </c>
      <c r="Q55" s="152">
        <f t="shared" si="20"/>
        <v>1.476713894</v>
      </c>
      <c r="R55" s="152"/>
      <c r="S55" s="152">
        <f t="shared" si="21"/>
        <v>0</v>
      </c>
      <c r="T55" s="152"/>
      <c r="U55" s="152">
        <f t="shared" si="22"/>
        <v>0</v>
      </c>
      <c r="V55" s="152"/>
      <c r="W55" s="152">
        <f t="shared" si="23"/>
        <v>0</v>
      </c>
      <c r="X55" s="152"/>
      <c r="Y55" s="152">
        <f t="shared" si="24"/>
        <v>0</v>
      </c>
      <c r="Z55" s="152">
        <f t="shared" si="25"/>
        <v>109.39</v>
      </c>
      <c r="AA55" s="152">
        <f t="shared" si="26"/>
        <v>0.429009161</v>
      </c>
    </row>
    <row r="56" ht="12.75" customHeight="1">
      <c r="A56" s="22" t="s">
        <v>243</v>
      </c>
      <c r="B56" s="150"/>
      <c r="C56" s="150"/>
      <c r="D56" s="150">
        <v>4.609999999999999</v>
      </c>
      <c r="E56" s="150">
        <f t="shared" si="14"/>
        <v>1.292475048</v>
      </c>
      <c r="F56" s="150"/>
      <c r="G56" s="150">
        <f t="shared" si="15"/>
        <v>0</v>
      </c>
      <c r="H56" s="150">
        <v>2.0</v>
      </c>
      <c r="I56" s="150">
        <f t="shared" si="16"/>
        <v>0.1814700892</v>
      </c>
      <c r="J56" s="150">
        <v>10.8</v>
      </c>
      <c r="K56" s="150">
        <f t="shared" si="17"/>
        <v>0.3107019563</v>
      </c>
      <c r="L56" s="150">
        <v>2.83</v>
      </c>
      <c r="M56" s="150">
        <f t="shared" si="18"/>
        <v>0.05115477845</v>
      </c>
      <c r="N56" s="150">
        <v>59.23</v>
      </c>
      <c r="O56" s="150">
        <f t="shared" si="19"/>
        <v>2.537812246</v>
      </c>
      <c r="P56" s="150">
        <v>17.029999999999998</v>
      </c>
      <c r="Q56" s="150">
        <f t="shared" si="20"/>
        <v>0.7908313713</v>
      </c>
      <c r="R56" s="150">
        <v>3.9</v>
      </c>
      <c r="S56" s="150">
        <f t="shared" si="21"/>
        <v>0.9438528558</v>
      </c>
      <c r="T56" s="150">
        <v>0.1</v>
      </c>
      <c r="U56" s="150">
        <f t="shared" si="22"/>
        <v>0.01002425871</v>
      </c>
      <c r="V56" s="150"/>
      <c r="W56" s="150">
        <f t="shared" si="23"/>
        <v>0</v>
      </c>
      <c r="X56" s="150"/>
      <c r="Y56" s="150">
        <f t="shared" si="24"/>
        <v>0</v>
      </c>
      <c r="Z56" s="150">
        <f t="shared" si="25"/>
        <v>100.5</v>
      </c>
      <c r="AA56" s="150">
        <f t="shared" si="26"/>
        <v>0.3941440779</v>
      </c>
    </row>
    <row r="57" ht="12.75" customHeight="1">
      <c r="A57" s="44" t="s">
        <v>244</v>
      </c>
      <c r="B57" s="151"/>
      <c r="C57" s="151"/>
      <c r="D57" s="151">
        <v>15.51</v>
      </c>
      <c r="E57" s="151">
        <f t="shared" si="14"/>
        <v>4.348435573</v>
      </c>
      <c r="F57" s="151">
        <v>721.0599999999988</v>
      </c>
      <c r="G57" s="151">
        <f t="shared" si="15"/>
        <v>12.00430188</v>
      </c>
      <c r="H57" s="151">
        <v>371.15999999999997</v>
      </c>
      <c r="I57" s="151">
        <f t="shared" si="16"/>
        <v>33.67721915</v>
      </c>
      <c r="J57" s="151">
        <v>813.5000000000003</v>
      </c>
      <c r="K57" s="151">
        <f t="shared" si="17"/>
        <v>23.40333717</v>
      </c>
      <c r="L57" s="151">
        <v>3716.400000000001</v>
      </c>
      <c r="M57" s="151">
        <f t="shared" si="18"/>
        <v>67.1772504</v>
      </c>
      <c r="N57" s="151">
        <v>482.27999999999946</v>
      </c>
      <c r="O57" s="151">
        <f t="shared" si="19"/>
        <v>20.66412443</v>
      </c>
      <c r="P57" s="151">
        <v>163.12999999999997</v>
      </c>
      <c r="Q57" s="151">
        <f t="shared" si="20"/>
        <v>7.575356524</v>
      </c>
      <c r="R57" s="151">
        <v>57.260000000000005</v>
      </c>
      <c r="S57" s="151">
        <f t="shared" si="21"/>
        <v>13.85769603</v>
      </c>
      <c r="T57" s="151">
        <v>20.439999999999998</v>
      </c>
      <c r="U57" s="151">
        <f t="shared" si="22"/>
        <v>2.04895848</v>
      </c>
      <c r="V57" s="151">
        <v>120.5</v>
      </c>
      <c r="W57" s="151">
        <f t="shared" si="23"/>
        <v>4.611469356</v>
      </c>
      <c r="X57" s="151">
        <v>0.5700000000000001</v>
      </c>
      <c r="Y57" s="151">
        <f t="shared" si="24"/>
        <v>0.111018055</v>
      </c>
      <c r="Z57" s="151">
        <f t="shared" si="25"/>
        <v>6481.81</v>
      </c>
      <c r="AA57" s="151">
        <f t="shared" si="26"/>
        <v>25.42056742</v>
      </c>
    </row>
    <row r="58" ht="12.75" customHeight="1">
      <c r="A58" s="16" t="s">
        <v>245</v>
      </c>
      <c r="B58" s="152"/>
      <c r="C58" s="152"/>
      <c r="D58" s="152"/>
      <c r="E58" s="152">
        <f t="shared" si="14"/>
        <v>0</v>
      </c>
      <c r="F58" s="152">
        <v>0.4</v>
      </c>
      <c r="G58" s="152">
        <f t="shared" si="15"/>
        <v>0.006659252699</v>
      </c>
      <c r="H58" s="152">
        <v>16.5</v>
      </c>
      <c r="I58" s="152">
        <f t="shared" si="16"/>
        <v>1.497128236</v>
      </c>
      <c r="J58" s="152"/>
      <c r="K58" s="152">
        <f t="shared" si="17"/>
        <v>0</v>
      </c>
      <c r="L58" s="152">
        <v>5.0</v>
      </c>
      <c r="M58" s="152">
        <f t="shared" si="18"/>
        <v>0.09037946723</v>
      </c>
      <c r="N58" s="152">
        <v>0.15</v>
      </c>
      <c r="O58" s="152">
        <f t="shared" si="19"/>
        <v>0.006427010583</v>
      </c>
      <c r="P58" s="152"/>
      <c r="Q58" s="152">
        <f t="shared" si="20"/>
        <v>0</v>
      </c>
      <c r="R58" s="152"/>
      <c r="S58" s="152">
        <f t="shared" si="21"/>
        <v>0</v>
      </c>
      <c r="T58" s="152"/>
      <c r="U58" s="152">
        <f t="shared" si="22"/>
        <v>0</v>
      </c>
      <c r="V58" s="152">
        <v>15.0</v>
      </c>
      <c r="W58" s="152">
        <f t="shared" si="23"/>
        <v>0.5740418285</v>
      </c>
      <c r="X58" s="152"/>
      <c r="Y58" s="152">
        <f t="shared" si="24"/>
        <v>0</v>
      </c>
      <c r="Z58" s="152">
        <f t="shared" si="25"/>
        <v>37.05</v>
      </c>
      <c r="AA58" s="152">
        <f t="shared" si="26"/>
        <v>0.1453038616</v>
      </c>
    </row>
    <row r="59" ht="12.75" customHeight="1">
      <c r="A59" s="22" t="s">
        <v>246</v>
      </c>
      <c r="B59" s="150"/>
      <c r="C59" s="150"/>
      <c r="D59" s="150">
        <v>0.13</v>
      </c>
      <c r="E59" s="150">
        <f t="shared" si="14"/>
        <v>0.03644723562</v>
      </c>
      <c r="F59" s="150">
        <v>11.489999999999997</v>
      </c>
      <c r="G59" s="150">
        <f t="shared" si="15"/>
        <v>0.1912870338</v>
      </c>
      <c r="H59" s="150">
        <v>2.4</v>
      </c>
      <c r="I59" s="150">
        <f t="shared" si="16"/>
        <v>0.217764107</v>
      </c>
      <c r="J59" s="150">
        <v>21.2</v>
      </c>
      <c r="K59" s="150">
        <f t="shared" si="17"/>
        <v>0.6098964327</v>
      </c>
      <c r="L59" s="150">
        <v>36.75</v>
      </c>
      <c r="M59" s="150">
        <f t="shared" si="18"/>
        <v>0.6642890841</v>
      </c>
      <c r="N59" s="150">
        <v>9.360000000000001</v>
      </c>
      <c r="O59" s="150">
        <f t="shared" si="19"/>
        <v>0.4010454604</v>
      </c>
      <c r="P59" s="150">
        <v>0.27</v>
      </c>
      <c r="Q59" s="150">
        <f t="shared" si="20"/>
        <v>0.01253813683</v>
      </c>
      <c r="R59" s="150">
        <v>19.5</v>
      </c>
      <c r="S59" s="150">
        <f t="shared" si="21"/>
        <v>4.719264279</v>
      </c>
      <c r="T59" s="150">
        <v>1.6</v>
      </c>
      <c r="U59" s="150">
        <f t="shared" si="22"/>
        <v>0.1603881393</v>
      </c>
      <c r="V59" s="150">
        <v>0.0</v>
      </c>
      <c r="W59" s="150">
        <f t="shared" si="23"/>
        <v>0</v>
      </c>
      <c r="X59" s="150">
        <v>400.0</v>
      </c>
      <c r="Y59" s="150">
        <f t="shared" si="24"/>
        <v>77.90740705</v>
      </c>
      <c r="Z59" s="150">
        <f t="shared" si="25"/>
        <v>502.7</v>
      </c>
      <c r="AA59" s="150">
        <f t="shared" si="26"/>
        <v>1.971504756</v>
      </c>
    </row>
    <row r="60" ht="12.75" customHeight="1">
      <c r="A60" s="44" t="s">
        <v>247</v>
      </c>
      <c r="B60" s="151"/>
      <c r="C60" s="151"/>
      <c r="D60" s="151"/>
      <c r="E60" s="151">
        <f t="shared" si="14"/>
        <v>0</v>
      </c>
      <c r="F60" s="151">
        <v>21.010000000000005</v>
      </c>
      <c r="G60" s="151">
        <f t="shared" si="15"/>
        <v>0.349777248</v>
      </c>
      <c r="H60" s="151"/>
      <c r="I60" s="151">
        <f t="shared" si="16"/>
        <v>0</v>
      </c>
      <c r="J60" s="151">
        <v>166.1</v>
      </c>
      <c r="K60" s="151">
        <f t="shared" si="17"/>
        <v>4.778481013</v>
      </c>
      <c r="L60" s="151"/>
      <c r="M60" s="151">
        <f t="shared" si="18"/>
        <v>0</v>
      </c>
      <c r="N60" s="151">
        <v>17.07</v>
      </c>
      <c r="O60" s="151">
        <f t="shared" si="19"/>
        <v>0.7313938044</v>
      </c>
      <c r="P60" s="151">
        <v>27.5</v>
      </c>
      <c r="Q60" s="151">
        <f t="shared" si="20"/>
        <v>1.277032455</v>
      </c>
      <c r="R60" s="151"/>
      <c r="S60" s="151">
        <f t="shared" si="21"/>
        <v>0</v>
      </c>
      <c r="T60" s="151"/>
      <c r="U60" s="151">
        <f t="shared" si="22"/>
        <v>0</v>
      </c>
      <c r="V60" s="151"/>
      <c r="W60" s="151">
        <f t="shared" si="23"/>
        <v>0</v>
      </c>
      <c r="X60" s="151"/>
      <c r="Y60" s="151">
        <f t="shared" si="24"/>
        <v>0</v>
      </c>
      <c r="Z60" s="151">
        <f t="shared" si="25"/>
        <v>231.68</v>
      </c>
      <c r="AA60" s="151">
        <f t="shared" si="26"/>
        <v>0.9086099499</v>
      </c>
    </row>
    <row r="61" ht="12.75" customHeight="1">
      <c r="A61" s="16" t="s">
        <v>248</v>
      </c>
      <c r="B61" s="152"/>
      <c r="C61" s="152"/>
      <c r="D61" s="152">
        <v>287.61</v>
      </c>
      <c r="E61" s="152">
        <f t="shared" si="14"/>
        <v>80.63530335</v>
      </c>
      <c r="F61" s="152">
        <v>1001.2899999999998</v>
      </c>
      <c r="G61" s="152">
        <f t="shared" si="15"/>
        <v>16.66960784</v>
      </c>
      <c r="H61" s="152">
        <v>373.81</v>
      </c>
      <c r="I61" s="152">
        <f t="shared" si="16"/>
        <v>33.91766702</v>
      </c>
      <c r="J61" s="152">
        <v>282.84000000000003</v>
      </c>
      <c r="K61" s="152">
        <f t="shared" si="17"/>
        <v>8.13693901</v>
      </c>
      <c r="L61" s="152">
        <v>194.32</v>
      </c>
      <c r="M61" s="152">
        <f t="shared" si="18"/>
        <v>3.512507614</v>
      </c>
      <c r="N61" s="152">
        <v>473.8999999999983</v>
      </c>
      <c r="O61" s="152">
        <f t="shared" si="19"/>
        <v>20.30506877</v>
      </c>
      <c r="P61" s="152">
        <v>111.82000000000002</v>
      </c>
      <c r="Q61" s="152">
        <f t="shared" si="20"/>
        <v>5.192646151</v>
      </c>
      <c r="R61" s="152">
        <v>4.8</v>
      </c>
      <c r="S61" s="152">
        <f t="shared" si="21"/>
        <v>1.161665053</v>
      </c>
      <c r="T61" s="152">
        <v>162.99</v>
      </c>
      <c r="U61" s="152">
        <f t="shared" si="22"/>
        <v>16.33853927</v>
      </c>
      <c r="V61" s="152">
        <v>30.0</v>
      </c>
      <c r="W61" s="152">
        <f t="shared" si="23"/>
        <v>1.148083657</v>
      </c>
      <c r="X61" s="152"/>
      <c r="Y61" s="152">
        <f t="shared" si="24"/>
        <v>0</v>
      </c>
      <c r="Z61" s="152">
        <f t="shared" si="25"/>
        <v>2923.38</v>
      </c>
      <c r="AA61" s="152">
        <f t="shared" si="26"/>
        <v>11.46500412</v>
      </c>
    </row>
    <row r="62" ht="12.75" customHeight="1">
      <c r="A62" s="22" t="s">
        <v>249</v>
      </c>
      <c r="B62" s="150"/>
      <c r="C62" s="150"/>
      <c r="D62" s="150">
        <v>11.5</v>
      </c>
      <c r="E62" s="150">
        <f t="shared" si="14"/>
        <v>3.224178535</v>
      </c>
      <c r="F62" s="150">
        <v>75.0</v>
      </c>
      <c r="G62" s="150">
        <f t="shared" si="15"/>
        <v>1.248609881</v>
      </c>
      <c r="H62" s="150">
        <v>3.5</v>
      </c>
      <c r="I62" s="150">
        <f t="shared" si="16"/>
        <v>0.3175726561</v>
      </c>
      <c r="J62" s="150">
        <v>26.8</v>
      </c>
      <c r="K62" s="150">
        <f t="shared" si="17"/>
        <v>0.7710011507</v>
      </c>
      <c r="L62" s="150">
        <v>12.25</v>
      </c>
      <c r="M62" s="150">
        <f t="shared" si="18"/>
        <v>0.2214296947</v>
      </c>
      <c r="N62" s="150">
        <v>7.049999999999999</v>
      </c>
      <c r="O62" s="150">
        <f t="shared" si="19"/>
        <v>0.3020694974</v>
      </c>
      <c r="P62" s="150">
        <v>24.54</v>
      </c>
      <c r="Q62" s="150">
        <f t="shared" si="20"/>
        <v>1.139577325</v>
      </c>
      <c r="R62" s="150"/>
      <c r="S62" s="150">
        <f t="shared" si="21"/>
        <v>0</v>
      </c>
      <c r="T62" s="150"/>
      <c r="U62" s="150">
        <f t="shared" si="22"/>
        <v>0</v>
      </c>
      <c r="V62" s="150"/>
      <c r="W62" s="150">
        <f t="shared" si="23"/>
        <v>0</v>
      </c>
      <c r="X62" s="150">
        <v>2.0</v>
      </c>
      <c r="Y62" s="150">
        <f t="shared" si="24"/>
        <v>0.3895370352</v>
      </c>
      <c r="Z62" s="150">
        <f t="shared" si="25"/>
        <v>162.64</v>
      </c>
      <c r="AA62" s="150">
        <f t="shared" si="26"/>
        <v>0.6378466948</v>
      </c>
    </row>
    <row r="63" ht="12.75" customHeight="1">
      <c r="A63" s="22" t="s">
        <v>250</v>
      </c>
      <c r="B63" s="150"/>
      <c r="C63" s="150"/>
      <c r="D63" s="150"/>
      <c r="E63" s="150">
        <f t="shared" si="14"/>
        <v>0</v>
      </c>
      <c r="F63" s="150">
        <v>157.0</v>
      </c>
      <c r="G63" s="150">
        <f t="shared" si="15"/>
        <v>2.613756684</v>
      </c>
      <c r="H63" s="150"/>
      <c r="I63" s="150">
        <f t="shared" si="16"/>
        <v>0</v>
      </c>
      <c r="J63" s="150">
        <v>15.0</v>
      </c>
      <c r="K63" s="150">
        <f t="shared" si="17"/>
        <v>0.4315304948</v>
      </c>
      <c r="L63" s="150">
        <v>7.5</v>
      </c>
      <c r="M63" s="150">
        <f t="shared" si="18"/>
        <v>0.1355692008</v>
      </c>
      <c r="N63" s="150">
        <v>6.0</v>
      </c>
      <c r="O63" s="150">
        <f t="shared" si="19"/>
        <v>0.2570804233</v>
      </c>
      <c r="P63" s="150"/>
      <c r="Q63" s="150">
        <f t="shared" si="20"/>
        <v>0</v>
      </c>
      <c r="R63" s="150"/>
      <c r="S63" s="150">
        <f t="shared" si="21"/>
        <v>0</v>
      </c>
      <c r="T63" s="150"/>
      <c r="U63" s="150">
        <f t="shared" si="22"/>
        <v>0</v>
      </c>
      <c r="V63" s="150"/>
      <c r="W63" s="150">
        <f t="shared" si="23"/>
        <v>0</v>
      </c>
      <c r="X63" s="150"/>
      <c r="Y63" s="150">
        <f t="shared" si="24"/>
        <v>0</v>
      </c>
      <c r="Z63" s="150">
        <f t="shared" si="25"/>
        <v>185.5</v>
      </c>
      <c r="AA63" s="150">
        <f t="shared" si="26"/>
        <v>0.7274997657</v>
      </c>
    </row>
    <row r="64" ht="12.75" customHeight="1">
      <c r="A64" s="44" t="s">
        <v>251</v>
      </c>
      <c r="B64" s="151"/>
      <c r="C64" s="151"/>
      <c r="D64" s="151"/>
      <c r="E64" s="151">
        <f t="shared" si="14"/>
        <v>0</v>
      </c>
      <c r="F64" s="151">
        <v>149.5</v>
      </c>
      <c r="G64" s="151">
        <f t="shared" si="15"/>
        <v>2.488895696</v>
      </c>
      <c r="H64" s="151">
        <v>0.0</v>
      </c>
      <c r="I64" s="151">
        <f t="shared" si="16"/>
        <v>0</v>
      </c>
      <c r="J64" s="151">
        <v>610.8</v>
      </c>
      <c r="K64" s="151">
        <f t="shared" si="17"/>
        <v>17.57192175</v>
      </c>
      <c r="L64" s="151"/>
      <c r="M64" s="151">
        <f t="shared" si="18"/>
        <v>0</v>
      </c>
      <c r="N64" s="151"/>
      <c r="O64" s="151">
        <f t="shared" si="19"/>
        <v>0</v>
      </c>
      <c r="P64" s="151">
        <v>5.5</v>
      </c>
      <c r="Q64" s="151">
        <f t="shared" si="20"/>
        <v>0.255406491</v>
      </c>
      <c r="R64" s="151">
        <v>0.7</v>
      </c>
      <c r="S64" s="151">
        <f t="shared" si="21"/>
        <v>0.1694094869</v>
      </c>
      <c r="T64" s="151">
        <v>13.95</v>
      </c>
      <c r="U64" s="151">
        <f t="shared" si="22"/>
        <v>1.398384089</v>
      </c>
      <c r="V64" s="151">
        <v>0.0</v>
      </c>
      <c r="W64" s="151">
        <f t="shared" si="23"/>
        <v>0</v>
      </c>
      <c r="X64" s="151">
        <v>0.0</v>
      </c>
      <c r="Y64" s="151">
        <f t="shared" si="24"/>
        <v>0</v>
      </c>
      <c r="Z64" s="151">
        <f t="shared" si="25"/>
        <v>780.45</v>
      </c>
      <c r="AA64" s="151">
        <f t="shared" si="26"/>
        <v>3.060793489</v>
      </c>
    </row>
    <row r="65" ht="12.75" customHeight="1">
      <c r="A65" s="16" t="s">
        <v>252</v>
      </c>
      <c r="B65" s="152"/>
      <c r="C65" s="152"/>
      <c r="D65" s="152"/>
      <c r="E65" s="152">
        <f t="shared" si="14"/>
        <v>0</v>
      </c>
      <c r="F65" s="152"/>
      <c r="G65" s="152">
        <f t="shared" si="15"/>
        <v>0</v>
      </c>
      <c r="H65" s="152"/>
      <c r="I65" s="152">
        <f t="shared" si="16"/>
        <v>0</v>
      </c>
      <c r="J65" s="152">
        <v>0.5</v>
      </c>
      <c r="K65" s="152">
        <f t="shared" si="17"/>
        <v>0.01438434983</v>
      </c>
      <c r="L65" s="152"/>
      <c r="M65" s="152">
        <f t="shared" si="18"/>
        <v>0</v>
      </c>
      <c r="N65" s="152"/>
      <c r="O65" s="152">
        <f t="shared" si="19"/>
        <v>0</v>
      </c>
      <c r="P65" s="152">
        <v>2.7</v>
      </c>
      <c r="Q65" s="152">
        <f t="shared" si="20"/>
        <v>0.1253813683</v>
      </c>
      <c r="R65" s="152"/>
      <c r="S65" s="152">
        <f t="shared" si="21"/>
        <v>0</v>
      </c>
      <c r="T65" s="152"/>
      <c r="U65" s="152">
        <f t="shared" si="22"/>
        <v>0</v>
      </c>
      <c r="V65" s="152"/>
      <c r="W65" s="152">
        <f t="shared" si="23"/>
        <v>0</v>
      </c>
      <c r="X65" s="152"/>
      <c r="Y65" s="152">
        <f t="shared" si="24"/>
        <v>0</v>
      </c>
      <c r="Z65" s="152">
        <f t="shared" si="25"/>
        <v>3.2</v>
      </c>
      <c r="AA65" s="152">
        <f t="shared" si="26"/>
        <v>0.01254986119</v>
      </c>
    </row>
    <row r="66" ht="12.75" customHeight="1">
      <c r="A66" s="22" t="s">
        <v>253</v>
      </c>
      <c r="B66" s="150"/>
      <c r="C66" s="150"/>
      <c r="D66" s="150"/>
      <c r="E66" s="150">
        <f t="shared" si="14"/>
        <v>0</v>
      </c>
      <c r="F66" s="150">
        <v>0.06</v>
      </c>
      <c r="G66" s="150">
        <f t="shared" si="15"/>
        <v>0.0009988879048</v>
      </c>
      <c r="H66" s="150">
        <v>3.19</v>
      </c>
      <c r="I66" s="150">
        <f t="shared" si="16"/>
        <v>0.2894447923</v>
      </c>
      <c r="J66" s="150">
        <v>368.76000000000005</v>
      </c>
      <c r="K66" s="150">
        <f t="shared" si="17"/>
        <v>10.60874568</v>
      </c>
      <c r="L66" s="150">
        <v>20.51</v>
      </c>
      <c r="M66" s="150">
        <f t="shared" si="18"/>
        <v>0.3707365746</v>
      </c>
      <c r="N66" s="150">
        <v>28.0</v>
      </c>
      <c r="O66" s="150">
        <f t="shared" si="19"/>
        <v>1.199708642</v>
      </c>
      <c r="P66" s="150">
        <v>840.1</v>
      </c>
      <c r="Q66" s="150">
        <f t="shared" si="20"/>
        <v>39.01218057</v>
      </c>
      <c r="R66" s="150"/>
      <c r="S66" s="150">
        <f t="shared" si="21"/>
        <v>0</v>
      </c>
      <c r="T66" s="150"/>
      <c r="U66" s="150">
        <f t="shared" si="22"/>
        <v>0</v>
      </c>
      <c r="V66" s="150"/>
      <c r="W66" s="150">
        <f t="shared" si="23"/>
        <v>0</v>
      </c>
      <c r="X66" s="150">
        <v>1.75</v>
      </c>
      <c r="Y66" s="150">
        <f t="shared" si="24"/>
        <v>0.3408449058</v>
      </c>
      <c r="Z66" s="150">
        <f t="shared" si="25"/>
        <v>1262.37</v>
      </c>
      <c r="AA66" s="150">
        <f t="shared" si="26"/>
        <v>4.950802583</v>
      </c>
    </row>
    <row r="67" ht="12.75" customHeight="1">
      <c r="A67" s="44" t="s">
        <v>254</v>
      </c>
      <c r="B67" s="151"/>
      <c r="C67" s="151"/>
      <c r="D67" s="151"/>
      <c r="E67" s="151">
        <f t="shared" si="14"/>
        <v>0</v>
      </c>
      <c r="F67" s="151">
        <v>0.21000000000000002</v>
      </c>
      <c r="G67" s="151">
        <f t="shared" si="15"/>
        <v>0.003496107667</v>
      </c>
      <c r="H67" s="151">
        <v>0.2</v>
      </c>
      <c r="I67" s="151">
        <f t="shared" si="16"/>
        <v>0.01814700892</v>
      </c>
      <c r="J67" s="151"/>
      <c r="K67" s="151">
        <f t="shared" si="17"/>
        <v>0</v>
      </c>
      <c r="L67" s="151">
        <v>0.03</v>
      </c>
      <c r="M67" s="151">
        <f t="shared" si="18"/>
        <v>0.0005422768034</v>
      </c>
      <c r="N67" s="151">
        <v>12.8</v>
      </c>
      <c r="O67" s="151">
        <f t="shared" si="19"/>
        <v>0.5484382364</v>
      </c>
      <c r="P67" s="151">
        <v>6.45</v>
      </c>
      <c r="Q67" s="151">
        <f t="shared" si="20"/>
        <v>0.2995221577</v>
      </c>
      <c r="R67" s="151">
        <v>0.0</v>
      </c>
      <c r="S67" s="151">
        <f t="shared" si="21"/>
        <v>0</v>
      </c>
      <c r="T67" s="151">
        <v>0.0</v>
      </c>
      <c r="U67" s="151">
        <f t="shared" si="22"/>
        <v>0</v>
      </c>
      <c r="V67" s="151">
        <v>0.0</v>
      </c>
      <c r="W67" s="151">
        <f t="shared" si="23"/>
        <v>0</v>
      </c>
      <c r="X67" s="151">
        <v>0.0</v>
      </c>
      <c r="Y67" s="151">
        <f t="shared" si="24"/>
        <v>0</v>
      </c>
      <c r="Z67" s="151">
        <f t="shared" si="25"/>
        <v>19.69</v>
      </c>
      <c r="AA67" s="151">
        <f t="shared" si="26"/>
        <v>0.07722086461</v>
      </c>
    </row>
    <row r="68" ht="12.75" customHeight="1">
      <c r="A68" s="153" t="s">
        <v>255</v>
      </c>
      <c r="B68" s="154"/>
      <c r="C68" s="154"/>
      <c r="D68" s="154">
        <v>21.43</v>
      </c>
      <c r="E68" s="154">
        <f t="shared" si="14"/>
        <v>6.00818661</v>
      </c>
      <c r="F68" s="154">
        <v>515.1700000000001</v>
      </c>
      <c r="G68" s="154">
        <f t="shared" si="15"/>
        <v>8.576618032</v>
      </c>
      <c r="H68" s="154">
        <v>198.39999999999995</v>
      </c>
      <c r="I68" s="154">
        <f t="shared" si="16"/>
        <v>18.00183285</v>
      </c>
      <c r="J68" s="154"/>
      <c r="K68" s="154">
        <f t="shared" si="17"/>
        <v>0</v>
      </c>
      <c r="L68" s="154">
        <v>76.25</v>
      </c>
      <c r="M68" s="154">
        <f t="shared" si="18"/>
        <v>1.378286875</v>
      </c>
      <c r="N68" s="154">
        <v>162.16000000000008</v>
      </c>
      <c r="O68" s="154">
        <f t="shared" si="19"/>
        <v>6.948026908</v>
      </c>
      <c r="P68" s="154">
        <v>62.790000000000006</v>
      </c>
      <c r="Q68" s="154">
        <f t="shared" si="20"/>
        <v>2.915813377</v>
      </c>
      <c r="R68" s="154">
        <v>8.1</v>
      </c>
      <c r="S68" s="154">
        <f t="shared" si="21"/>
        <v>1.960309777</v>
      </c>
      <c r="T68" s="154">
        <v>204.9</v>
      </c>
      <c r="U68" s="154">
        <f t="shared" si="22"/>
        <v>20.53970609</v>
      </c>
      <c r="V68" s="154">
        <v>1677.8999999999999</v>
      </c>
      <c r="W68" s="154">
        <f t="shared" si="23"/>
        <v>64.21231894</v>
      </c>
      <c r="X68" s="154">
        <v>42.0</v>
      </c>
      <c r="Y68" s="154">
        <f t="shared" si="24"/>
        <v>8.18027774</v>
      </c>
      <c r="Z68" s="154">
        <f t="shared" si="25"/>
        <v>2969.1</v>
      </c>
      <c r="AA68" s="154">
        <f t="shared" si="26"/>
        <v>11.64431027</v>
      </c>
    </row>
    <row r="69" ht="12.75" customHeight="1">
      <c r="A69" s="27" t="s">
        <v>140</v>
      </c>
      <c r="B69" s="155">
        <f t="shared" ref="B69:AA69" si="27">SUM(B29:B68)</f>
        <v>0</v>
      </c>
      <c r="C69" s="155">
        <f t="shared" si="27"/>
        <v>0</v>
      </c>
      <c r="D69" s="155">
        <f t="shared" si="27"/>
        <v>356.68</v>
      </c>
      <c r="E69" s="155">
        <f t="shared" si="27"/>
        <v>100</v>
      </c>
      <c r="F69" s="155">
        <f t="shared" si="27"/>
        <v>6006.68</v>
      </c>
      <c r="G69" s="155">
        <f t="shared" si="27"/>
        <v>100</v>
      </c>
      <c r="H69" s="155">
        <f t="shared" si="27"/>
        <v>1102.11</v>
      </c>
      <c r="I69" s="155">
        <f t="shared" si="27"/>
        <v>100</v>
      </c>
      <c r="J69" s="155">
        <f t="shared" si="27"/>
        <v>3476</v>
      </c>
      <c r="K69" s="155">
        <f t="shared" si="27"/>
        <v>100</v>
      </c>
      <c r="L69" s="155">
        <f t="shared" si="27"/>
        <v>5532.23</v>
      </c>
      <c r="M69" s="155">
        <f t="shared" si="27"/>
        <v>100</v>
      </c>
      <c r="N69" s="155">
        <f t="shared" si="27"/>
        <v>2333.9</v>
      </c>
      <c r="O69" s="155">
        <f t="shared" si="27"/>
        <v>100</v>
      </c>
      <c r="P69" s="155">
        <f t="shared" si="27"/>
        <v>2153.43</v>
      </c>
      <c r="Q69" s="155">
        <f t="shared" si="27"/>
        <v>100</v>
      </c>
      <c r="R69" s="155">
        <f t="shared" si="27"/>
        <v>413.2</v>
      </c>
      <c r="S69" s="155">
        <f t="shared" si="27"/>
        <v>100</v>
      </c>
      <c r="T69" s="155">
        <f t="shared" si="27"/>
        <v>997.58</v>
      </c>
      <c r="U69" s="155">
        <f t="shared" si="27"/>
        <v>100</v>
      </c>
      <c r="V69" s="155">
        <f t="shared" si="27"/>
        <v>2613.05</v>
      </c>
      <c r="W69" s="155">
        <f t="shared" si="27"/>
        <v>100</v>
      </c>
      <c r="X69" s="155">
        <f t="shared" si="27"/>
        <v>513.43</v>
      </c>
      <c r="Y69" s="155">
        <f t="shared" si="27"/>
        <v>100</v>
      </c>
      <c r="Z69" s="155">
        <f t="shared" si="27"/>
        <v>25498.29</v>
      </c>
      <c r="AA69" s="155">
        <f t="shared" si="27"/>
        <v>100</v>
      </c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8:Q28"/>
    <mergeCell ref="R28:S28"/>
    <mergeCell ref="T28:U28"/>
    <mergeCell ref="V28:W28"/>
    <mergeCell ref="Z28:Z29"/>
    <mergeCell ref="AA28:AA29"/>
    <mergeCell ref="F8:G8"/>
    <mergeCell ref="H8:I8"/>
    <mergeCell ref="A27:A29"/>
    <mergeCell ref="B27:Y27"/>
    <mergeCell ref="B28:C28"/>
    <mergeCell ref="D28:E28"/>
    <mergeCell ref="F28:G28"/>
    <mergeCell ref="X28:Y28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7:AA27"/>
    <mergeCell ref="H28:I28"/>
    <mergeCell ref="J28:K28"/>
    <mergeCell ref="L28:M28"/>
    <mergeCell ref="N28:O28"/>
  </mergeCells>
  <printOptions/>
  <pageMargins bottom="0.75" footer="0.0" header="0.0" left="0.7" right="0.7" top="0.75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5.88"/>
    <col customWidth="1" min="3" max="3" width="6.38"/>
    <col customWidth="1" min="4" max="4" width="11.75"/>
    <col customWidth="1" min="5" max="5" width="7.88"/>
    <col customWidth="1" min="6" max="6" width="13.13"/>
    <col customWidth="1" min="7" max="7" width="7.88"/>
    <col customWidth="1" min="8" max="8" width="13.13"/>
    <col customWidth="1" min="9" max="9" width="7.88"/>
    <col customWidth="1" min="10" max="10" width="13.13"/>
    <col customWidth="1" min="11" max="11" width="7.88"/>
    <col customWidth="1" min="12" max="12" width="13.13"/>
    <col customWidth="1" min="13" max="13" width="7.88"/>
    <col customWidth="1" min="14" max="14" width="8.25"/>
    <col customWidth="1" min="15" max="17" width="7.88"/>
    <col customWidth="1" min="18" max="18" width="7.38"/>
    <col customWidth="1" min="19" max="19" width="7.88"/>
    <col customWidth="1" min="20" max="20" width="10.25"/>
    <col customWidth="1" min="21" max="21" width="7.88"/>
    <col customWidth="1" min="22" max="22" width="11.75"/>
    <col customWidth="1" min="23" max="23" width="7.88"/>
    <col customWidth="1" min="24" max="24" width="8.88"/>
    <col customWidth="1" min="25" max="25" width="7.88"/>
    <col customWidth="1" min="26" max="26" width="9.75"/>
    <col customWidth="1" min="27" max="27" width="7.88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281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>
        <v>0.0</v>
      </c>
      <c r="C10" s="173">
        <v>0.0</v>
      </c>
      <c r="D10" s="16">
        <v>0.0</v>
      </c>
      <c r="E10" s="173">
        <f t="shared" ref="E10:E19" si="1">((D10/D$19*100))</f>
        <v>0</v>
      </c>
      <c r="F10" s="16">
        <v>24.59</v>
      </c>
      <c r="G10" s="173">
        <f t="shared" ref="G10:G19" si="2">((F10/F$19*100))</f>
        <v>0.09207492855</v>
      </c>
      <c r="H10" s="136">
        <f>SUM(H30:H38)</f>
        <v>815.7</v>
      </c>
      <c r="I10" s="173">
        <f t="shared" ref="I10:I19" si="3">((H10/H$19*100))</f>
        <v>6.814348477</v>
      </c>
      <c r="J10" s="16">
        <v>833.1</v>
      </c>
      <c r="K10" s="173">
        <f t="shared" ref="K10:K19" si="4">((J10/J$19*100))</f>
        <v>7.100703678</v>
      </c>
      <c r="L10" s="16">
        <v>1484.15</v>
      </c>
      <c r="M10" s="173">
        <f t="shared" ref="M10:M19" si="5">((L10/L$19*100))</f>
        <v>9.805962004</v>
      </c>
      <c r="N10" s="136">
        <v>1660.97</v>
      </c>
      <c r="O10" s="173">
        <f t="shared" ref="O10:O19" si="6">((N10/N$19*100))</f>
        <v>17.92335657</v>
      </c>
      <c r="P10" s="136">
        <f>SUM(P30:P38)</f>
        <v>649.9</v>
      </c>
      <c r="Q10" s="173">
        <f t="shared" ref="Q10:Q19" si="7">((P10/P$19*100))</f>
        <v>13.77189804</v>
      </c>
      <c r="R10" s="136">
        <f>SUM(R30:R38)</f>
        <v>994.07</v>
      </c>
      <c r="S10" s="173">
        <f t="shared" ref="S10:S19" si="8">((R10/R$19*100))</f>
        <v>60.58299408</v>
      </c>
      <c r="T10" s="136">
        <f>SUM(T30:T38)</f>
        <v>67.1</v>
      </c>
      <c r="U10" s="173">
        <f t="shared" ref="U10:U19" si="9">((T10/T$19*100))</f>
        <v>18.32882624</v>
      </c>
      <c r="V10" s="136">
        <f>SUM(V30:V38)</f>
        <v>2</v>
      </c>
      <c r="W10" s="173">
        <f t="shared" ref="W10:W19" si="10">((V10/V$19*100))</f>
        <v>0.1202465053</v>
      </c>
      <c r="X10" s="136">
        <f>SUM(X30:X38)</f>
        <v>5</v>
      </c>
      <c r="Y10" s="173">
        <f t="shared" ref="Y10:Y19" si="11">((X10/X$19*100))</f>
        <v>8.854258899</v>
      </c>
      <c r="Z10" s="136">
        <f t="shared" ref="Z10:Z18" si="12">SUM(B10+D10+F10+H10+J10+L10+N10+P10+T10+V10+X10+R10)</f>
        <v>6536.58</v>
      </c>
      <c r="AA10" s="173">
        <f t="shared" ref="AA10:AA19" si="13">((Z10/Z$19*100))</f>
        <v>7.423134617</v>
      </c>
    </row>
    <row r="11" ht="24.75" customHeight="1">
      <c r="A11" s="22" t="s">
        <v>262</v>
      </c>
      <c r="B11" s="22">
        <v>0.0</v>
      </c>
      <c r="C11" s="174">
        <v>0.0</v>
      </c>
      <c r="D11" s="22">
        <v>0.0</v>
      </c>
      <c r="E11" s="174">
        <f t="shared" si="1"/>
        <v>0</v>
      </c>
      <c r="F11" s="22">
        <v>3999.15</v>
      </c>
      <c r="G11" s="174">
        <f t="shared" si="2"/>
        <v>14.97443882</v>
      </c>
      <c r="H11" s="139">
        <f>SUM(H39:H46)</f>
        <v>1073.44</v>
      </c>
      <c r="I11" s="174">
        <f t="shared" si="3"/>
        <v>8.967505491</v>
      </c>
      <c r="J11" s="22">
        <v>247.91</v>
      </c>
      <c r="K11" s="174">
        <f t="shared" si="4"/>
        <v>2.112994177</v>
      </c>
      <c r="L11" s="22">
        <v>7249.31</v>
      </c>
      <c r="M11" s="174">
        <f t="shared" si="5"/>
        <v>47.89708481</v>
      </c>
      <c r="N11" s="139">
        <v>948.01</v>
      </c>
      <c r="O11" s="174">
        <f t="shared" si="6"/>
        <v>10.22987848</v>
      </c>
      <c r="P11" s="139">
        <f>SUM(P39:P46)</f>
        <v>1832.45</v>
      </c>
      <c r="Q11" s="174">
        <f t="shared" si="7"/>
        <v>38.83107333</v>
      </c>
      <c r="R11" s="139">
        <f>SUM(R39:R46)</f>
        <v>173</v>
      </c>
      <c r="S11" s="174">
        <f t="shared" si="8"/>
        <v>10.54338022</v>
      </c>
      <c r="T11" s="139">
        <f>SUM(T39:T46)</f>
        <v>58.8</v>
      </c>
      <c r="U11" s="174">
        <f t="shared" si="9"/>
        <v>16.06162419</v>
      </c>
      <c r="V11" s="139">
        <f>SUM(V39:V46)</f>
        <v>466.45</v>
      </c>
      <c r="W11" s="174">
        <f t="shared" si="10"/>
        <v>28.04449121</v>
      </c>
      <c r="X11" s="139">
        <f>SUM(X39:X46)</f>
        <v>17</v>
      </c>
      <c r="Y11" s="174">
        <f t="shared" si="11"/>
        <v>30.10448026</v>
      </c>
      <c r="Z11" s="139">
        <f t="shared" si="12"/>
        <v>16065.52</v>
      </c>
      <c r="AA11" s="174">
        <f t="shared" si="13"/>
        <v>18.24448223</v>
      </c>
    </row>
    <row r="12" ht="24.75" customHeight="1">
      <c r="A12" s="22" t="s">
        <v>263</v>
      </c>
      <c r="B12" s="22">
        <v>0.0</v>
      </c>
      <c r="C12" s="174">
        <v>0.0</v>
      </c>
      <c r="D12" s="22">
        <v>0.0</v>
      </c>
      <c r="E12" s="174">
        <f t="shared" si="1"/>
        <v>0</v>
      </c>
      <c r="F12" s="22">
        <v>36.16</v>
      </c>
      <c r="G12" s="174">
        <f t="shared" si="2"/>
        <v>0.1353976989</v>
      </c>
      <c r="H12" s="139">
        <f>SUM(H47:H52)</f>
        <v>1.5</v>
      </c>
      <c r="I12" s="174">
        <f t="shared" si="3"/>
        <v>0.01253098286</v>
      </c>
      <c r="J12" s="22">
        <v>185.31</v>
      </c>
      <c r="K12" s="174">
        <f t="shared" si="4"/>
        <v>1.579439921</v>
      </c>
      <c r="L12" s="22">
        <v>575.7</v>
      </c>
      <c r="M12" s="174">
        <f t="shared" si="5"/>
        <v>3.803720868</v>
      </c>
      <c r="N12" s="139">
        <v>476.77</v>
      </c>
      <c r="O12" s="174">
        <f t="shared" si="6"/>
        <v>5.144776073</v>
      </c>
      <c r="P12" s="139">
        <f>SUM(P47:P52)</f>
        <v>88.41</v>
      </c>
      <c r="Q12" s="174">
        <f t="shared" si="7"/>
        <v>1.873478236</v>
      </c>
      <c r="R12" s="139">
        <f>SUM(R47:R52)</f>
        <v>17</v>
      </c>
      <c r="S12" s="174">
        <f t="shared" si="8"/>
        <v>1.036054704</v>
      </c>
      <c r="T12" s="139">
        <f>SUM(T47:T52)</f>
        <v>1.5</v>
      </c>
      <c r="U12" s="174">
        <f t="shared" si="9"/>
        <v>0.409735311</v>
      </c>
      <c r="V12" s="139">
        <f>SUM(V47:V52)</f>
        <v>17.2</v>
      </c>
      <c r="W12" s="174">
        <f t="shared" si="10"/>
        <v>1.034119946</v>
      </c>
      <c r="X12" s="139">
        <f>SUM(X47:X52)</f>
        <v>0.02</v>
      </c>
      <c r="Y12" s="174">
        <f t="shared" si="11"/>
        <v>0.03541703559</v>
      </c>
      <c r="Z12" s="139">
        <f t="shared" si="12"/>
        <v>1399.57</v>
      </c>
      <c r="AA12" s="174">
        <f t="shared" si="13"/>
        <v>1.589393309</v>
      </c>
    </row>
    <row r="13" ht="24.75" customHeight="1">
      <c r="A13" s="22" t="s">
        <v>264</v>
      </c>
      <c r="B13" s="22">
        <v>0.0</v>
      </c>
      <c r="C13" s="174">
        <v>0.0</v>
      </c>
      <c r="D13" s="22">
        <v>0.0</v>
      </c>
      <c r="E13" s="174">
        <f t="shared" si="1"/>
        <v>0</v>
      </c>
      <c r="F13" s="22">
        <v>505.61</v>
      </c>
      <c r="G13" s="174">
        <f t="shared" si="2"/>
        <v>1.893208809</v>
      </c>
      <c r="H13" s="139">
        <f>SUM(H53:H54)</f>
        <v>3</v>
      </c>
      <c r="I13" s="174">
        <f t="shared" si="3"/>
        <v>0.02506196571</v>
      </c>
      <c r="J13" s="22">
        <v>63.5</v>
      </c>
      <c r="K13" s="174">
        <f t="shared" si="4"/>
        <v>0.5412251633</v>
      </c>
      <c r="L13" s="22">
        <v>67.21</v>
      </c>
      <c r="M13" s="174">
        <f t="shared" si="5"/>
        <v>0.4440647551</v>
      </c>
      <c r="N13" s="139">
        <v>180.19</v>
      </c>
      <c r="O13" s="174">
        <f t="shared" si="6"/>
        <v>1.944411772</v>
      </c>
      <c r="P13" s="139">
        <f>SUM(P53:P54)</f>
        <v>58.09</v>
      </c>
      <c r="Q13" s="174">
        <f t="shared" si="7"/>
        <v>1.230973314</v>
      </c>
      <c r="R13" s="139">
        <f>SUM(R53:R54)</f>
        <v>8</v>
      </c>
      <c r="S13" s="174">
        <f t="shared" si="8"/>
        <v>0.4875551547</v>
      </c>
      <c r="T13" s="139">
        <f>SUM(T53:T54)</f>
        <v>2.5</v>
      </c>
      <c r="U13" s="174">
        <f t="shared" si="9"/>
        <v>0.682892185</v>
      </c>
      <c r="V13" s="139">
        <f>SUM(V53:V54)</f>
        <v>1.1</v>
      </c>
      <c r="W13" s="174">
        <f t="shared" si="10"/>
        <v>0.06613557793</v>
      </c>
      <c r="X13" s="139">
        <f>SUM(X53:X54)</f>
        <v>0</v>
      </c>
      <c r="Y13" s="174">
        <f t="shared" si="11"/>
        <v>0</v>
      </c>
      <c r="Z13" s="139">
        <f t="shared" si="12"/>
        <v>889.2</v>
      </c>
      <c r="AA13" s="174">
        <f t="shared" si="13"/>
        <v>1.009801961</v>
      </c>
    </row>
    <row r="14" ht="24.75" customHeight="1">
      <c r="A14" s="22" t="s">
        <v>265</v>
      </c>
      <c r="B14" s="22">
        <v>0.0</v>
      </c>
      <c r="C14" s="174">
        <v>0.0</v>
      </c>
      <c r="D14" s="22">
        <v>9.0</v>
      </c>
      <c r="E14" s="174">
        <f t="shared" si="1"/>
        <v>0.1875210961</v>
      </c>
      <c r="F14" s="22">
        <v>1707.27</v>
      </c>
      <c r="G14" s="174">
        <f t="shared" si="2"/>
        <v>6.392710991</v>
      </c>
      <c r="H14" s="139">
        <f>SUM(H55:H57)</f>
        <v>6135.78</v>
      </c>
      <c r="I14" s="174">
        <f t="shared" si="3"/>
        <v>51.25823599</v>
      </c>
      <c r="J14" s="22">
        <v>1612.18</v>
      </c>
      <c r="K14" s="174">
        <f t="shared" si="4"/>
        <v>13.74098242</v>
      </c>
      <c r="L14" s="22">
        <v>2135.3</v>
      </c>
      <c r="M14" s="174">
        <f t="shared" si="5"/>
        <v>14.10819032</v>
      </c>
      <c r="N14" s="139">
        <v>2721.55</v>
      </c>
      <c r="O14" s="174">
        <f t="shared" si="6"/>
        <v>29.36796636</v>
      </c>
      <c r="P14" s="139">
        <f>SUM(P55:P57)</f>
        <v>1183.34</v>
      </c>
      <c r="Q14" s="174">
        <f t="shared" si="7"/>
        <v>25.07591603</v>
      </c>
      <c r="R14" s="139">
        <f>SUM(R55:R57)</f>
        <v>109.7</v>
      </c>
      <c r="S14" s="174">
        <f t="shared" si="8"/>
        <v>6.685600059</v>
      </c>
      <c r="T14" s="139">
        <f>SUM(T55:T57)</f>
        <v>3.1</v>
      </c>
      <c r="U14" s="174">
        <f t="shared" si="9"/>
        <v>0.8467863094</v>
      </c>
      <c r="V14" s="139">
        <f>SUM(V55:V57)</f>
        <v>705.4</v>
      </c>
      <c r="W14" s="174">
        <f t="shared" si="10"/>
        <v>42.41094243</v>
      </c>
      <c r="X14" s="139">
        <f>SUM(X55:X57)</f>
        <v>0.89</v>
      </c>
      <c r="Y14" s="174">
        <f t="shared" si="11"/>
        <v>1.576058084</v>
      </c>
      <c r="Z14" s="139">
        <f t="shared" si="12"/>
        <v>16323.51</v>
      </c>
      <c r="AA14" s="174">
        <f t="shared" si="13"/>
        <v>18.53746335</v>
      </c>
    </row>
    <row r="15" ht="24.75" customHeight="1">
      <c r="A15" s="22" t="s">
        <v>73</v>
      </c>
      <c r="B15" s="22">
        <v>0.0</v>
      </c>
      <c r="C15" s="174">
        <v>0.0</v>
      </c>
      <c r="D15" s="22">
        <v>0.0</v>
      </c>
      <c r="E15" s="174">
        <f t="shared" si="1"/>
        <v>0</v>
      </c>
      <c r="F15" s="22">
        <v>40.98</v>
      </c>
      <c r="G15" s="174">
        <f t="shared" si="2"/>
        <v>0.1534457329</v>
      </c>
      <c r="H15" s="139">
        <f>SUM(H58:H60)</f>
        <v>13.3</v>
      </c>
      <c r="I15" s="174">
        <f t="shared" si="3"/>
        <v>0.111108048</v>
      </c>
      <c r="J15" s="22">
        <v>81.9</v>
      </c>
      <c r="K15" s="174">
        <f t="shared" si="4"/>
        <v>0.6980526122</v>
      </c>
      <c r="L15" s="22">
        <v>38.12</v>
      </c>
      <c r="M15" s="174">
        <f t="shared" si="5"/>
        <v>0.2518635391</v>
      </c>
      <c r="N15" s="139">
        <v>14.08</v>
      </c>
      <c r="O15" s="174">
        <f t="shared" si="6"/>
        <v>0.151935833</v>
      </c>
      <c r="P15" s="139">
        <f>SUM(P58:P60)</f>
        <v>44.65</v>
      </c>
      <c r="Q15" s="174">
        <f t="shared" si="7"/>
        <v>0.946169022</v>
      </c>
      <c r="R15" s="139">
        <f>SUM(R58:R60)</f>
        <v>0.85</v>
      </c>
      <c r="S15" s="174">
        <f t="shared" si="8"/>
        <v>0.05180273518</v>
      </c>
      <c r="T15" s="139">
        <f>SUM(T58:T60)</f>
        <v>28.5</v>
      </c>
      <c r="U15" s="174">
        <f t="shared" si="9"/>
        <v>7.784970909</v>
      </c>
      <c r="V15" s="139">
        <f>SUM(V58:V60)</f>
        <v>2</v>
      </c>
      <c r="W15" s="174">
        <f t="shared" si="10"/>
        <v>0.1202465053</v>
      </c>
      <c r="X15" s="139">
        <f>SUM(X58:X60)</f>
        <v>1.54</v>
      </c>
      <c r="Y15" s="174">
        <f t="shared" si="11"/>
        <v>2.727111741</v>
      </c>
      <c r="Z15" s="139">
        <f t="shared" si="12"/>
        <v>265.92</v>
      </c>
      <c r="AA15" s="174">
        <f t="shared" si="13"/>
        <v>0.3019866593</v>
      </c>
    </row>
    <row r="16" ht="24.75" customHeight="1">
      <c r="A16" s="22" t="s">
        <v>266</v>
      </c>
      <c r="B16" s="22">
        <v>0.0</v>
      </c>
      <c r="C16" s="174">
        <v>0.0</v>
      </c>
      <c r="D16" s="22">
        <v>0.0</v>
      </c>
      <c r="E16" s="174">
        <f t="shared" si="1"/>
        <v>0</v>
      </c>
      <c r="F16" s="22">
        <v>17716.54</v>
      </c>
      <c r="G16" s="174">
        <f t="shared" si="2"/>
        <v>66.33790787</v>
      </c>
      <c r="H16" s="139">
        <f>SUM(H61:H64)</f>
        <v>3378.79</v>
      </c>
      <c r="I16" s="174">
        <f t="shared" si="3"/>
        <v>28.22637304</v>
      </c>
      <c r="J16" s="22">
        <v>8616.1</v>
      </c>
      <c r="K16" s="174">
        <f t="shared" si="4"/>
        <v>73.43700991</v>
      </c>
      <c r="L16" s="22">
        <v>3386.14</v>
      </c>
      <c r="M16" s="174">
        <f t="shared" si="5"/>
        <v>22.3726444</v>
      </c>
      <c r="N16" s="139">
        <v>1252.31</v>
      </c>
      <c r="O16" s="174">
        <f t="shared" si="6"/>
        <v>13.51354851</v>
      </c>
      <c r="P16" s="139">
        <f>SUM(P61:P64)</f>
        <v>322.12</v>
      </c>
      <c r="Q16" s="174">
        <f t="shared" si="7"/>
        <v>6.825979068</v>
      </c>
      <c r="R16" s="139">
        <f>SUM(R61:R64)</f>
        <v>106.85</v>
      </c>
      <c r="S16" s="174">
        <f t="shared" si="8"/>
        <v>6.511908535</v>
      </c>
      <c r="T16" s="139">
        <f>SUM(T61:T64)</f>
        <v>93.84</v>
      </c>
      <c r="U16" s="174">
        <f t="shared" si="9"/>
        <v>25.63304106</v>
      </c>
      <c r="V16" s="139">
        <f>SUM(V61:V64)</f>
        <v>350</v>
      </c>
      <c r="W16" s="174">
        <f t="shared" si="10"/>
        <v>21.04313843</v>
      </c>
      <c r="X16" s="139">
        <f>SUM(X61:X64)</f>
        <v>2.02</v>
      </c>
      <c r="Y16" s="174">
        <f t="shared" si="11"/>
        <v>3.577120595</v>
      </c>
      <c r="Z16" s="139">
        <f t="shared" si="12"/>
        <v>35224.71</v>
      </c>
      <c r="AA16" s="174">
        <f t="shared" si="13"/>
        <v>40.00222811</v>
      </c>
    </row>
    <row r="17" ht="24.75" customHeight="1">
      <c r="A17" s="22" t="s">
        <v>267</v>
      </c>
      <c r="B17" s="22">
        <v>0.0</v>
      </c>
      <c r="C17" s="174">
        <v>0.0</v>
      </c>
      <c r="D17" s="22">
        <v>0.0</v>
      </c>
      <c r="E17" s="174">
        <f t="shared" si="1"/>
        <v>0</v>
      </c>
      <c r="F17" s="22">
        <v>140.0</v>
      </c>
      <c r="G17" s="174">
        <f t="shared" si="2"/>
        <v>0.5242167546</v>
      </c>
      <c r="H17" s="139">
        <f>SUM(H65:H67)</f>
        <v>45</v>
      </c>
      <c r="I17" s="174">
        <f t="shared" si="3"/>
        <v>0.3759294857</v>
      </c>
      <c r="J17" s="22">
        <v>92.64</v>
      </c>
      <c r="K17" s="174">
        <f t="shared" si="4"/>
        <v>0.7895921123</v>
      </c>
      <c r="L17" s="22">
        <v>153.79</v>
      </c>
      <c r="M17" s="174">
        <f t="shared" si="5"/>
        <v>1.016109488</v>
      </c>
      <c r="N17" s="139">
        <v>36.43</v>
      </c>
      <c r="O17" s="174">
        <f t="shared" si="6"/>
        <v>0.3931123861</v>
      </c>
      <c r="P17" s="139">
        <f>SUM(P65:P67)</f>
        <v>57.85</v>
      </c>
      <c r="Q17" s="174">
        <f t="shared" si="7"/>
        <v>1.225887523</v>
      </c>
      <c r="R17" s="139">
        <f>SUM(R65:R67)</f>
        <v>221.27</v>
      </c>
      <c r="S17" s="174">
        <f t="shared" si="8"/>
        <v>13.48516613</v>
      </c>
      <c r="T17" s="139">
        <f>SUM(T65:T67)</f>
        <v>5</v>
      </c>
      <c r="U17" s="174">
        <f t="shared" si="9"/>
        <v>1.36578437</v>
      </c>
      <c r="V17" s="139">
        <f>SUM(V65:V67)</f>
        <v>0</v>
      </c>
      <c r="W17" s="174">
        <f t="shared" si="10"/>
        <v>0</v>
      </c>
      <c r="X17" s="139">
        <f>SUM(X65:X67)</f>
        <v>0</v>
      </c>
      <c r="Y17" s="174">
        <f t="shared" si="11"/>
        <v>0</v>
      </c>
      <c r="Z17" s="139">
        <f t="shared" si="12"/>
        <v>751.98</v>
      </c>
      <c r="AA17" s="174">
        <f t="shared" si="13"/>
        <v>0.8539708486</v>
      </c>
    </row>
    <row r="18" ht="24.75" customHeight="1">
      <c r="A18" s="44" t="s">
        <v>268</v>
      </c>
      <c r="B18" s="44">
        <v>0.0</v>
      </c>
      <c r="C18" s="175">
        <v>0.0</v>
      </c>
      <c r="D18" s="44">
        <v>4790.46</v>
      </c>
      <c r="E18" s="175">
        <f t="shared" si="1"/>
        <v>99.8124789</v>
      </c>
      <c r="F18" s="44">
        <v>2536.21</v>
      </c>
      <c r="G18" s="175">
        <f t="shared" si="2"/>
        <v>9.496598395</v>
      </c>
      <c r="H18" s="142">
        <f>SUM(H68)</f>
        <v>503.82</v>
      </c>
      <c r="I18" s="175">
        <f t="shared" si="3"/>
        <v>4.208906521</v>
      </c>
      <c r="J18" s="44">
        <v>0.0</v>
      </c>
      <c r="K18" s="175">
        <f t="shared" si="4"/>
        <v>0</v>
      </c>
      <c r="L18" s="44">
        <v>45.46</v>
      </c>
      <c r="M18" s="175">
        <f t="shared" si="5"/>
        <v>0.3003598239</v>
      </c>
      <c r="N18" s="142">
        <v>1976.76</v>
      </c>
      <c r="O18" s="175">
        <f t="shared" si="6"/>
        <v>21.33101401</v>
      </c>
      <c r="P18" s="142">
        <f>SUM(P68)</f>
        <v>482.22</v>
      </c>
      <c r="Q18" s="175">
        <f t="shared" si="7"/>
        <v>10.21862544</v>
      </c>
      <c r="R18" s="142">
        <f>SUM(R68)</f>
        <v>10.1</v>
      </c>
      <c r="S18" s="175">
        <f t="shared" si="8"/>
        <v>0.6155383828</v>
      </c>
      <c r="T18" s="142">
        <f>SUM(T68)</f>
        <v>105.75</v>
      </c>
      <c r="U18" s="175">
        <f t="shared" si="9"/>
        <v>28.88633942</v>
      </c>
      <c r="V18" s="142">
        <f>SUM(V68)</f>
        <v>119.1</v>
      </c>
      <c r="W18" s="175">
        <f t="shared" si="10"/>
        <v>7.160679393</v>
      </c>
      <c r="X18" s="142">
        <f>SUM(X68)</f>
        <v>30</v>
      </c>
      <c r="Y18" s="175">
        <f t="shared" si="11"/>
        <v>53.12555339</v>
      </c>
      <c r="Z18" s="142">
        <f t="shared" si="12"/>
        <v>10599.88</v>
      </c>
      <c r="AA18" s="175">
        <f t="shared" si="13"/>
        <v>12.03753892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7">
        <f>SUM(D10:D18)</f>
        <v>4799.46</v>
      </c>
      <c r="E19" s="178">
        <f t="shared" si="1"/>
        <v>100</v>
      </c>
      <c r="F19" s="177">
        <f>SUM(F10:F18)</f>
        <v>26706.51</v>
      </c>
      <c r="G19" s="178">
        <f t="shared" si="2"/>
        <v>100</v>
      </c>
      <c r="H19" s="155">
        <f>SUM(H10:H18)</f>
        <v>11970.33</v>
      </c>
      <c r="I19" s="178">
        <f t="shared" si="3"/>
        <v>100</v>
      </c>
      <c r="J19" s="177">
        <f>SUM(J10:J18)</f>
        <v>11732.64</v>
      </c>
      <c r="K19" s="178">
        <f t="shared" si="4"/>
        <v>100</v>
      </c>
      <c r="L19" s="177">
        <f>SUM(L10:L18)</f>
        <v>15135.18</v>
      </c>
      <c r="M19" s="178">
        <f t="shared" si="5"/>
        <v>100</v>
      </c>
      <c r="N19" s="155">
        <f>SUM(N10:N18)</f>
        <v>9267.07</v>
      </c>
      <c r="O19" s="178">
        <f t="shared" si="6"/>
        <v>100</v>
      </c>
      <c r="P19" s="155">
        <f>SUM(P10:P18)</f>
        <v>4719.03</v>
      </c>
      <c r="Q19" s="178">
        <f t="shared" si="7"/>
        <v>100</v>
      </c>
      <c r="R19" s="155">
        <f>SUM(R10:R18)</f>
        <v>1640.84</v>
      </c>
      <c r="S19" s="178">
        <f t="shared" si="8"/>
        <v>100</v>
      </c>
      <c r="T19" s="155">
        <f>SUM(T10:T18)</f>
        <v>366.09</v>
      </c>
      <c r="U19" s="178">
        <f t="shared" si="9"/>
        <v>100</v>
      </c>
      <c r="V19" s="155">
        <f>SUM(V10:V18)</f>
        <v>1663.25</v>
      </c>
      <c r="W19" s="178">
        <f t="shared" si="10"/>
        <v>100</v>
      </c>
      <c r="X19" s="155">
        <f>SUM(X10:X18)</f>
        <v>56.47</v>
      </c>
      <c r="Y19" s="178">
        <f t="shared" si="11"/>
        <v>100</v>
      </c>
      <c r="Z19" s="155">
        <f>SUM(Z10:Z18)</f>
        <v>88056.87</v>
      </c>
      <c r="AA19" s="180">
        <f t="shared" si="13"/>
        <v>100</v>
      </c>
    </row>
    <row r="20" ht="12.75" customHeight="1"/>
    <row r="21" ht="12.75" customHeight="1"/>
    <row r="22" ht="12.75" customHeight="1">
      <c r="A22" s="1" t="s">
        <v>0</v>
      </c>
    </row>
    <row r="23" ht="12.75" customHeight="1">
      <c r="A23" s="1" t="s">
        <v>2</v>
      </c>
    </row>
    <row r="24" ht="12.75" customHeight="1">
      <c r="A24" s="1" t="s">
        <v>190</v>
      </c>
    </row>
    <row r="25" ht="12.75" customHeight="1"/>
    <row r="26" ht="12.75" customHeight="1"/>
    <row r="27" ht="12.75" customHeight="1">
      <c r="A27" s="181" t="s">
        <v>216</v>
      </c>
      <c r="B27" s="166" t="s">
        <v>260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66" t="s">
        <v>15</v>
      </c>
      <c r="AA27" s="159"/>
    </row>
    <row r="28" ht="12.75" customHeight="1">
      <c r="A28" s="182"/>
      <c r="B28" s="168" t="s">
        <v>154</v>
      </c>
      <c r="C28" s="71"/>
      <c r="D28" s="168" t="s">
        <v>155</v>
      </c>
      <c r="E28" s="71"/>
      <c r="F28" s="168" t="s">
        <v>156</v>
      </c>
      <c r="G28" s="71"/>
      <c r="H28" s="168" t="s">
        <v>157</v>
      </c>
      <c r="I28" s="71"/>
      <c r="J28" s="168" t="s">
        <v>158</v>
      </c>
      <c r="K28" s="71"/>
      <c r="L28" s="168" t="s">
        <v>159</v>
      </c>
      <c r="M28" s="71"/>
      <c r="N28" s="169" t="s">
        <v>161</v>
      </c>
      <c r="O28" s="71"/>
      <c r="P28" s="168" t="s">
        <v>162</v>
      </c>
      <c r="Q28" s="71"/>
      <c r="R28" s="168" t="s">
        <v>163</v>
      </c>
      <c r="S28" s="71"/>
      <c r="T28" s="168" t="s">
        <v>164</v>
      </c>
      <c r="U28" s="71"/>
      <c r="V28" s="168" t="s">
        <v>165</v>
      </c>
      <c r="W28" s="71"/>
      <c r="X28" s="168" t="s">
        <v>166</v>
      </c>
      <c r="Y28" s="71"/>
      <c r="Z28" s="96" t="s">
        <v>261</v>
      </c>
      <c r="AA28" s="170" t="s">
        <v>9</v>
      </c>
    </row>
    <row r="29" ht="12.75" customHeight="1">
      <c r="A29" s="120"/>
      <c r="B29" s="171" t="s">
        <v>261</v>
      </c>
      <c r="C29" s="171" t="s">
        <v>9</v>
      </c>
      <c r="D29" s="171" t="s">
        <v>261</v>
      </c>
      <c r="E29" s="171" t="s">
        <v>9</v>
      </c>
      <c r="F29" s="171" t="s">
        <v>261</v>
      </c>
      <c r="G29" s="171" t="s">
        <v>9</v>
      </c>
      <c r="H29" s="171" t="s">
        <v>261</v>
      </c>
      <c r="I29" s="171" t="s">
        <v>9</v>
      </c>
      <c r="J29" s="171" t="s">
        <v>261</v>
      </c>
      <c r="K29" s="171" t="s">
        <v>9</v>
      </c>
      <c r="L29" s="171" t="s">
        <v>261</v>
      </c>
      <c r="M29" s="171" t="s">
        <v>9</v>
      </c>
      <c r="N29" s="172" t="s">
        <v>261</v>
      </c>
      <c r="O29" s="171" t="s">
        <v>9</v>
      </c>
      <c r="P29" s="171" t="s">
        <v>261</v>
      </c>
      <c r="Q29" s="171" t="s">
        <v>9</v>
      </c>
      <c r="R29" s="171" t="s">
        <v>261</v>
      </c>
      <c r="S29" s="171" t="s">
        <v>9</v>
      </c>
      <c r="T29" s="171" t="s">
        <v>261</v>
      </c>
      <c r="U29" s="171" t="s">
        <v>9</v>
      </c>
      <c r="V29" s="171" t="s">
        <v>261</v>
      </c>
      <c r="W29" s="171" t="s">
        <v>9</v>
      </c>
      <c r="X29" s="171" t="s">
        <v>261</v>
      </c>
      <c r="Y29" s="171" t="s">
        <v>9</v>
      </c>
      <c r="Z29" s="14"/>
      <c r="AA29" s="15"/>
    </row>
    <row r="30" ht="12.75" customHeight="1">
      <c r="A30" s="16" t="s">
        <v>217</v>
      </c>
      <c r="B30" s="139"/>
      <c r="C30" s="139"/>
      <c r="D30" s="139"/>
      <c r="E30" s="150">
        <f t="shared" ref="E30:E68" si="14">((D30/D$69*100))</f>
        <v>0</v>
      </c>
      <c r="F30" s="139"/>
      <c r="G30" s="150">
        <f t="shared" ref="G30:G68" si="15">((F30/F$69*100))</f>
        <v>0</v>
      </c>
      <c r="H30" s="139"/>
      <c r="I30" s="150">
        <f t="shared" ref="I30:I68" si="16">((H30/H$69*100))</f>
        <v>0</v>
      </c>
      <c r="J30" s="139"/>
      <c r="K30" s="150">
        <f t="shared" ref="K30:K68" si="17">((J30/J$69*100))</f>
        <v>0</v>
      </c>
      <c r="L30" s="139">
        <v>100.1</v>
      </c>
      <c r="M30" s="150">
        <f t="shared" ref="M30:M68" si="18">((L30/L$69*100))</f>
        <v>0.6613730395</v>
      </c>
      <c r="N30" s="139">
        <v>24.52</v>
      </c>
      <c r="O30" s="150">
        <f t="shared" ref="O30:O68" si="19">((N30/N$69*100))</f>
        <v>0.2645928001</v>
      </c>
      <c r="P30" s="139">
        <v>0.81</v>
      </c>
      <c r="Q30" s="150">
        <f t="shared" ref="Q30:Q68" si="20">((P30/P$69*100))</f>
        <v>0.01716454441</v>
      </c>
      <c r="R30" s="139"/>
      <c r="S30" s="150">
        <f t="shared" ref="S30:S68" si="21">((R30/R$69*100))</f>
        <v>0</v>
      </c>
      <c r="T30" s="139"/>
      <c r="U30" s="150">
        <f t="shared" ref="U30:U68" si="22">((T30/T$69*100))</f>
        <v>0</v>
      </c>
      <c r="V30" s="139"/>
      <c r="W30" s="150">
        <f t="shared" ref="W30:W68" si="23">((V30/V$69*100))</f>
        <v>0</v>
      </c>
      <c r="X30" s="139">
        <v>1.0</v>
      </c>
      <c r="Y30" s="150">
        <f t="shared" ref="Y30:Y68" si="24">((X30/X$69*100))</f>
        <v>1.77085178</v>
      </c>
      <c r="Z30" s="150">
        <f t="shared" ref="Z30:Z68" si="25">B30+D30+F30+H30+J30+L30+N30+P30+R30+T30+V30+X30</f>
        <v>126.43</v>
      </c>
      <c r="AA30" s="150">
        <f t="shared" ref="AA30:AA68" si="26">((Z30/Z$19*100))</f>
        <v>0.1435776675</v>
      </c>
    </row>
    <row r="31" ht="12.75" customHeight="1">
      <c r="A31" s="22" t="s">
        <v>218</v>
      </c>
      <c r="B31" s="139"/>
      <c r="C31" s="139"/>
      <c r="D31" s="139"/>
      <c r="E31" s="150">
        <f t="shared" si="14"/>
        <v>0</v>
      </c>
      <c r="F31" s="139">
        <v>7.0</v>
      </c>
      <c r="G31" s="150">
        <f t="shared" si="15"/>
        <v>0.02621083773</v>
      </c>
      <c r="H31" s="139">
        <v>2.4999999999999996</v>
      </c>
      <c r="I31" s="150">
        <f t="shared" si="16"/>
        <v>0.02088497143</v>
      </c>
      <c r="J31" s="139">
        <v>0.8</v>
      </c>
      <c r="K31" s="150">
        <f t="shared" si="17"/>
        <v>0.006818584735</v>
      </c>
      <c r="L31" s="139">
        <v>490.78</v>
      </c>
      <c r="M31" s="150">
        <f t="shared" si="18"/>
        <v>3.242643959</v>
      </c>
      <c r="N31" s="139">
        <v>155.74000000000004</v>
      </c>
      <c r="O31" s="150">
        <f t="shared" si="19"/>
        <v>1.680574335</v>
      </c>
      <c r="P31" s="139">
        <v>45.970000000000006</v>
      </c>
      <c r="Q31" s="150">
        <f t="shared" si="20"/>
        <v>0.9741408722</v>
      </c>
      <c r="R31" s="139">
        <v>19.0</v>
      </c>
      <c r="S31" s="150">
        <f t="shared" si="21"/>
        <v>1.157943492</v>
      </c>
      <c r="T31" s="139">
        <v>33.15</v>
      </c>
      <c r="U31" s="150">
        <f t="shared" si="22"/>
        <v>9.055150373</v>
      </c>
      <c r="V31" s="139"/>
      <c r="W31" s="150">
        <f t="shared" si="23"/>
        <v>0</v>
      </c>
      <c r="X31" s="139"/>
      <c r="Y31" s="150">
        <f t="shared" si="24"/>
        <v>0</v>
      </c>
      <c r="Z31" s="150">
        <f t="shared" si="25"/>
        <v>754.94</v>
      </c>
      <c r="AA31" s="150">
        <f t="shared" si="26"/>
        <v>0.8573323126</v>
      </c>
    </row>
    <row r="32" ht="12.75" customHeight="1">
      <c r="A32" s="22" t="s">
        <v>219</v>
      </c>
      <c r="B32" s="139"/>
      <c r="C32" s="139"/>
      <c r="D32" s="139"/>
      <c r="E32" s="150">
        <f t="shared" si="14"/>
        <v>0</v>
      </c>
      <c r="F32" s="139"/>
      <c r="G32" s="150">
        <f t="shared" si="15"/>
        <v>0</v>
      </c>
      <c r="H32" s="139">
        <v>1.2</v>
      </c>
      <c r="I32" s="150">
        <f t="shared" si="16"/>
        <v>0.01002478628</v>
      </c>
      <c r="J32" s="139"/>
      <c r="K32" s="150">
        <f t="shared" si="17"/>
        <v>0</v>
      </c>
      <c r="L32" s="139">
        <v>335.15</v>
      </c>
      <c r="M32" s="150">
        <f t="shared" si="18"/>
        <v>2.214377365</v>
      </c>
      <c r="N32" s="139"/>
      <c r="O32" s="150">
        <f t="shared" si="19"/>
        <v>0</v>
      </c>
      <c r="P32" s="139">
        <v>14.899999999999999</v>
      </c>
      <c r="Q32" s="150">
        <f t="shared" si="20"/>
        <v>0.3157428539</v>
      </c>
      <c r="R32" s="139">
        <v>12.6</v>
      </c>
      <c r="S32" s="150">
        <f t="shared" si="21"/>
        <v>0.7678993686</v>
      </c>
      <c r="T32" s="139"/>
      <c r="U32" s="150">
        <f t="shared" si="22"/>
        <v>0</v>
      </c>
      <c r="V32" s="139"/>
      <c r="W32" s="150">
        <f t="shared" si="23"/>
        <v>0</v>
      </c>
      <c r="X32" s="139"/>
      <c r="Y32" s="150">
        <f t="shared" si="24"/>
        <v>0</v>
      </c>
      <c r="Z32" s="150">
        <f t="shared" si="25"/>
        <v>363.85</v>
      </c>
      <c r="AA32" s="150">
        <f t="shared" si="26"/>
        <v>0.4131988793</v>
      </c>
    </row>
    <row r="33" ht="12.75" customHeight="1">
      <c r="A33" s="22" t="s">
        <v>220</v>
      </c>
      <c r="B33" s="139"/>
      <c r="C33" s="139"/>
      <c r="D33" s="139"/>
      <c r="E33" s="150">
        <f t="shared" si="14"/>
        <v>0</v>
      </c>
      <c r="F33" s="139"/>
      <c r="G33" s="150">
        <f t="shared" si="15"/>
        <v>0</v>
      </c>
      <c r="H33" s="139"/>
      <c r="I33" s="150">
        <f t="shared" si="16"/>
        <v>0</v>
      </c>
      <c r="J33" s="139"/>
      <c r="K33" s="150">
        <f t="shared" si="17"/>
        <v>0</v>
      </c>
      <c r="L33" s="139">
        <v>16.5</v>
      </c>
      <c r="M33" s="150">
        <f t="shared" si="18"/>
        <v>0.109017534</v>
      </c>
      <c r="N33" s="139">
        <v>21.0</v>
      </c>
      <c r="O33" s="150">
        <f t="shared" si="19"/>
        <v>0.2266088418</v>
      </c>
      <c r="P33" s="139">
        <v>142.24999999999997</v>
      </c>
      <c r="Q33" s="150">
        <f t="shared" si="20"/>
        <v>3.014390669</v>
      </c>
      <c r="R33" s="139">
        <v>55.37</v>
      </c>
      <c r="S33" s="150">
        <f t="shared" si="21"/>
        <v>3.374491114</v>
      </c>
      <c r="T33" s="139">
        <v>14.0</v>
      </c>
      <c r="U33" s="150">
        <f t="shared" si="22"/>
        <v>3.824196236</v>
      </c>
      <c r="V33" s="139"/>
      <c r="W33" s="150">
        <f t="shared" si="23"/>
        <v>0</v>
      </c>
      <c r="X33" s="139"/>
      <c r="Y33" s="150">
        <f t="shared" si="24"/>
        <v>0</v>
      </c>
      <c r="Z33" s="150">
        <f t="shared" si="25"/>
        <v>249.12</v>
      </c>
      <c r="AA33" s="150">
        <f t="shared" si="26"/>
        <v>0.2829080797</v>
      </c>
    </row>
    <row r="34" ht="12.75" customHeight="1">
      <c r="A34" s="22" t="s">
        <v>221</v>
      </c>
      <c r="B34" s="139"/>
      <c r="C34" s="139"/>
      <c r="D34" s="139"/>
      <c r="E34" s="150">
        <f t="shared" si="14"/>
        <v>0</v>
      </c>
      <c r="F34" s="139">
        <v>15.0</v>
      </c>
      <c r="G34" s="150">
        <f t="shared" si="15"/>
        <v>0.05616608085</v>
      </c>
      <c r="H34" s="139"/>
      <c r="I34" s="150">
        <f t="shared" si="16"/>
        <v>0</v>
      </c>
      <c r="J34" s="139">
        <v>3.5</v>
      </c>
      <c r="K34" s="150">
        <f t="shared" si="17"/>
        <v>0.02983130821</v>
      </c>
      <c r="L34" s="139">
        <v>161.01</v>
      </c>
      <c r="M34" s="150">
        <f t="shared" si="18"/>
        <v>1.063812918</v>
      </c>
      <c r="N34" s="139">
        <v>528.19</v>
      </c>
      <c r="O34" s="150">
        <f t="shared" si="19"/>
        <v>5.699644008</v>
      </c>
      <c r="P34" s="139"/>
      <c r="Q34" s="150">
        <f t="shared" si="20"/>
        <v>0</v>
      </c>
      <c r="R34" s="139"/>
      <c r="S34" s="150">
        <f t="shared" si="21"/>
        <v>0</v>
      </c>
      <c r="T34" s="139">
        <v>5.5</v>
      </c>
      <c r="U34" s="150">
        <f t="shared" si="22"/>
        <v>1.502362807</v>
      </c>
      <c r="V34" s="139">
        <v>2.0</v>
      </c>
      <c r="W34" s="150">
        <f t="shared" si="23"/>
        <v>0.1202465053</v>
      </c>
      <c r="X34" s="139">
        <v>4.0</v>
      </c>
      <c r="Y34" s="150">
        <f t="shared" si="24"/>
        <v>7.083407119</v>
      </c>
      <c r="Z34" s="150">
        <f t="shared" si="25"/>
        <v>719.2</v>
      </c>
      <c r="AA34" s="150">
        <f t="shared" si="26"/>
        <v>0.8167449059</v>
      </c>
    </row>
    <row r="35" ht="12.75" customHeight="1">
      <c r="A35" s="22" t="s">
        <v>222</v>
      </c>
      <c r="B35" s="139"/>
      <c r="C35" s="139"/>
      <c r="D35" s="139"/>
      <c r="E35" s="150">
        <f t="shared" si="14"/>
        <v>0</v>
      </c>
      <c r="F35" s="139">
        <v>1.5</v>
      </c>
      <c r="G35" s="150">
        <f t="shared" si="15"/>
        <v>0.005616608085</v>
      </c>
      <c r="H35" s="139"/>
      <c r="I35" s="150">
        <f t="shared" si="16"/>
        <v>0</v>
      </c>
      <c r="J35" s="139"/>
      <c r="K35" s="150">
        <f t="shared" si="17"/>
        <v>0</v>
      </c>
      <c r="L35" s="139">
        <v>6.5</v>
      </c>
      <c r="M35" s="150">
        <f t="shared" si="18"/>
        <v>0.04294630127</v>
      </c>
      <c r="N35" s="139">
        <v>41.6</v>
      </c>
      <c r="O35" s="150">
        <f t="shared" si="19"/>
        <v>0.4489013248</v>
      </c>
      <c r="P35" s="139">
        <v>408.87</v>
      </c>
      <c r="Q35" s="150">
        <f t="shared" si="20"/>
        <v>8.664280583</v>
      </c>
      <c r="R35" s="139">
        <v>22.5</v>
      </c>
      <c r="S35" s="150">
        <f t="shared" si="21"/>
        <v>1.371248873</v>
      </c>
      <c r="T35" s="139">
        <v>5.25</v>
      </c>
      <c r="U35" s="150">
        <f t="shared" si="22"/>
        <v>1.434073588</v>
      </c>
      <c r="V35" s="139"/>
      <c r="W35" s="150">
        <f t="shared" si="23"/>
        <v>0</v>
      </c>
      <c r="X35" s="139"/>
      <c r="Y35" s="150">
        <f t="shared" si="24"/>
        <v>0</v>
      </c>
      <c r="Z35" s="150">
        <f t="shared" si="25"/>
        <v>486.22</v>
      </c>
      <c r="AA35" s="150">
        <f t="shared" si="26"/>
        <v>0.5521658901</v>
      </c>
    </row>
    <row r="36" ht="12.75" customHeight="1">
      <c r="A36" s="22" t="s">
        <v>223</v>
      </c>
      <c r="B36" s="139"/>
      <c r="C36" s="139"/>
      <c r="D36" s="139"/>
      <c r="E36" s="150">
        <f t="shared" si="14"/>
        <v>0</v>
      </c>
      <c r="F36" s="139">
        <v>0.06</v>
      </c>
      <c r="G36" s="150">
        <f t="shared" si="15"/>
        <v>0.0002246643234</v>
      </c>
      <c r="H36" s="139"/>
      <c r="I36" s="150">
        <f t="shared" si="16"/>
        <v>0</v>
      </c>
      <c r="J36" s="139">
        <v>23.0</v>
      </c>
      <c r="K36" s="150">
        <f t="shared" si="17"/>
        <v>0.1960343111</v>
      </c>
      <c r="L36" s="139">
        <v>161.91</v>
      </c>
      <c r="M36" s="150">
        <f t="shared" si="18"/>
        <v>1.069759329</v>
      </c>
      <c r="N36" s="139">
        <v>3.7</v>
      </c>
      <c r="O36" s="150">
        <f t="shared" si="19"/>
        <v>0.03992631975</v>
      </c>
      <c r="P36" s="139"/>
      <c r="Q36" s="150">
        <f t="shared" si="20"/>
        <v>0</v>
      </c>
      <c r="R36" s="139">
        <v>8.0</v>
      </c>
      <c r="S36" s="150">
        <f t="shared" si="21"/>
        <v>0.4875551547</v>
      </c>
      <c r="T36" s="139"/>
      <c r="U36" s="150">
        <f t="shared" si="22"/>
        <v>0</v>
      </c>
      <c r="V36" s="139"/>
      <c r="W36" s="150">
        <f t="shared" si="23"/>
        <v>0</v>
      </c>
      <c r="X36" s="139"/>
      <c r="Y36" s="150">
        <f t="shared" si="24"/>
        <v>0</v>
      </c>
      <c r="Z36" s="150">
        <f t="shared" si="25"/>
        <v>196.67</v>
      </c>
      <c r="AA36" s="150">
        <f t="shared" si="26"/>
        <v>0.2233443001</v>
      </c>
    </row>
    <row r="37" ht="12.75" customHeight="1">
      <c r="A37" s="22" t="s">
        <v>224</v>
      </c>
      <c r="B37" s="139"/>
      <c r="C37" s="139"/>
      <c r="D37" s="139"/>
      <c r="E37" s="150">
        <f t="shared" si="14"/>
        <v>0</v>
      </c>
      <c r="F37" s="139">
        <v>0.02</v>
      </c>
      <c r="G37" s="150">
        <f t="shared" si="15"/>
        <v>0.00007488810781</v>
      </c>
      <c r="H37" s="139">
        <v>812.0</v>
      </c>
      <c r="I37" s="150">
        <f t="shared" si="16"/>
        <v>6.783438719</v>
      </c>
      <c r="J37" s="139">
        <v>805.8</v>
      </c>
      <c r="K37" s="150">
        <f t="shared" si="17"/>
        <v>6.868019474</v>
      </c>
      <c r="L37" s="139">
        <v>24.0</v>
      </c>
      <c r="M37" s="150">
        <f t="shared" si="18"/>
        <v>0.1585709585</v>
      </c>
      <c r="N37" s="139">
        <v>882.22</v>
      </c>
      <c r="O37" s="150">
        <f t="shared" si="19"/>
        <v>9.519945355</v>
      </c>
      <c r="P37" s="139">
        <v>15.1</v>
      </c>
      <c r="Q37" s="150">
        <f t="shared" si="20"/>
        <v>0.319981013</v>
      </c>
      <c r="R37" s="139"/>
      <c r="S37" s="150">
        <f t="shared" si="21"/>
        <v>0</v>
      </c>
      <c r="T37" s="139"/>
      <c r="U37" s="150">
        <f t="shared" si="22"/>
        <v>0</v>
      </c>
      <c r="V37" s="139"/>
      <c r="W37" s="150">
        <f t="shared" si="23"/>
        <v>0</v>
      </c>
      <c r="X37" s="139"/>
      <c r="Y37" s="150">
        <f t="shared" si="24"/>
        <v>0</v>
      </c>
      <c r="Z37" s="150">
        <f t="shared" si="25"/>
        <v>2539.14</v>
      </c>
      <c r="AA37" s="150">
        <f t="shared" si="26"/>
        <v>2.883522887</v>
      </c>
    </row>
    <row r="38" ht="12.75" customHeight="1">
      <c r="A38" s="44" t="s">
        <v>225</v>
      </c>
      <c r="B38" s="142"/>
      <c r="C38" s="142"/>
      <c r="D38" s="142"/>
      <c r="E38" s="151">
        <f t="shared" si="14"/>
        <v>0</v>
      </c>
      <c r="F38" s="142">
        <v>1.01</v>
      </c>
      <c r="G38" s="151">
        <f t="shared" si="15"/>
        <v>0.003781849444</v>
      </c>
      <c r="H38" s="142"/>
      <c r="I38" s="151">
        <f t="shared" si="16"/>
        <v>0</v>
      </c>
      <c r="J38" s="142"/>
      <c r="K38" s="151">
        <f t="shared" si="17"/>
        <v>0</v>
      </c>
      <c r="L38" s="142">
        <v>188.2</v>
      </c>
      <c r="M38" s="151">
        <f t="shared" si="18"/>
        <v>1.2434606</v>
      </c>
      <c r="N38" s="142">
        <v>4.0</v>
      </c>
      <c r="O38" s="151">
        <f t="shared" si="19"/>
        <v>0.04316358892</v>
      </c>
      <c r="P38" s="142">
        <v>22.0</v>
      </c>
      <c r="Q38" s="151">
        <f t="shared" si="20"/>
        <v>0.4661975025</v>
      </c>
      <c r="R38" s="142">
        <v>876.6</v>
      </c>
      <c r="S38" s="151">
        <f t="shared" si="21"/>
        <v>53.42385607</v>
      </c>
      <c r="T38" s="142">
        <v>9.2</v>
      </c>
      <c r="U38" s="151">
        <f t="shared" si="22"/>
        <v>2.513043241</v>
      </c>
      <c r="V38" s="142"/>
      <c r="W38" s="151">
        <f t="shared" si="23"/>
        <v>0</v>
      </c>
      <c r="X38" s="142"/>
      <c r="Y38" s="151">
        <f t="shared" si="24"/>
        <v>0</v>
      </c>
      <c r="Z38" s="151">
        <f t="shared" si="25"/>
        <v>1101.01</v>
      </c>
      <c r="AA38" s="151">
        <f t="shared" si="26"/>
        <v>1.250339695</v>
      </c>
    </row>
    <row r="39" ht="12.75" customHeight="1">
      <c r="A39" s="16" t="s">
        <v>226</v>
      </c>
      <c r="B39" s="136"/>
      <c r="C39" s="136"/>
      <c r="D39" s="136"/>
      <c r="E39" s="152">
        <f t="shared" si="14"/>
        <v>0</v>
      </c>
      <c r="F39" s="136"/>
      <c r="G39" s="152">
        <f t="shared" si="15"/>
        <v>0</v>
      </c>
      <c r="H39" s="136">
        <v>0.05</v>
      </c>
      <c r="I39" s="152">
        <f t="shared" si="16"/>
        <v>0.0004176994285</v>
      </c>
      <c r="J39" s="136">
        <v>7.0</v>
      </c>
      <c r="K39" s="152">
        <f t="shared" si="17"/>
        <v>0.05966261643</v>
      </c>
      <c r="L39" s="136">
        <v>6.7</v>
      </c>
      <c r="M39" s="152">
        <f t="shared" si="18"/>
        <v>0.04426772592</v>
      </c>
      <c r="N39" s="136">
        <v>179.8</v>
      </c>
      <c r="O39" s="152">
        <f t="shared" si="19"/>
        <v>1.940203322</v>
      </c>
      <c r="P39" s="136">
        <v>139.45</v>
      </c>
      <c r="Q39" s="152">
        <f t="shared" si="20"/>
        <v>2.955056442</v>
      </c>
      <c r="R39" s="136">
        <v>0.0</v>
      </c>
      <c r="S39" s="152">
        <f t="shared" si="21"/>
        <v>0</v>
      </c>
      <c r="T39" s="136">
        <v>3.5</v>
      </c>
      <c r="U39" s="152">
        <f t="shared" si="22"/>
        <v>0.956049059</v>
      </c>
      <c r="V39" s="136">
        <v>0.0</v>
      </c>
      <c r="W39" s="152">
        <f t="shared" si="23"/>
        <v>0</v>
      </c>
      <c r="X39" s="136">
        <v>0.0</v>
      </c>
      <c r="Y39" s="152">
        <f t="shared" si="24"/>
        <v>0</v>
      </c>
      <c r="Z39" s="152">
        <f t="shared" si="25"/>
        <v>336.5</v>
      </c>
      <c r="AA39" s="152">
        <f t="shared" si="26"/>
        <v>0.382139406</v>
      </c>
    </row>
    <row r="40" ht="12.75" customHeight="1">
      <c r="A40" s="22" t="s">
        <v>227</v>
      </c>
      <c r="B40" s="139"/>
      <c r="C40" s="139"/>
      <c r="D40" s="139"/>
      <c r="E40" s="150">
        <f t="shared" si="14"/>
        <v>0</v>
      </c>
      <c r="F40" s="139">
        <v>1595.0</v>
      </c>
      <c r="G40" s="150">
        <f t="shared" si="15"/>
        <v>5.972326598</v>
      </c>
      <c r="H40" s="139">
        <v>990.32</v>
      </c>
      <c r="I40" s="150">
        <f t="shared" si="16"/>
        <v>8.273121961</v>
      </c>
      <c r="J40" s="139">
        <v>25.1</v>
      </c>
      <c r="K40" s="150">
        <f t="shared" si="17"/>
        <v>0.213933096</v>
      </c>
      <c r="L40" s="139">
        <v>6200.95</v>
      </c>
      <c r="M40" s="150">
        <f t="shared" si="18"/>
        <v>40.97044105</v>
      </c>
      <c r="N40" s="139">
        <v>537.2900000000001</v>
      </c>
      <c r="O40" s="150">
        <f t="shared" si="19"/>
        <v>5.797841173</v>
      </c>
      <c r="P40" s="139">
        <v>1260.3999999999999</v>
      </c>
      <c r="Q40" s="150">
        <f t="shared" si="20"/>
        <v>26.70887873</v>
      </c>
      <c r="R40" s="139">
        <v>141.0</v>
      </c>
      <c r="S40" s="150">
        <f t="shared" si="21"/>
        <v>8.593159601</v>
      </c>
      <c r="T40" s="139">
        <v>19.8</v>
      </c>
      <c r="U40" s="150">
        <f t="shared" si="22"/>
        <v>5.408506105</v>
      </c>
      <c r="V40" s="139">
        <v>0.0</v>
      </c>
      <c r="W40" s="150">
        <f t="shared" si="23"/>
        <v>0</v>
      </c>
      <c r="X40" s="139">
        <v>0.0</v>
      </c>
      <c r="Y40" s="150">
        <f t="shared" si="24"/>
        <v>0</v>
      </c>
      <c r="Z40" s="150">
        <f t="shared" si="25"/>
        <v>10769.86</v>
      </c>
      <c r="AA40" s="150">
        <f t="shared" si="26"/>
        <v>12.23057326</v>
      </c>
    </row>
    <row r="41" ht="12.75" customHeight="1">
      <c r="A41" s="22" t="s">
        <v>228</v>
      </c>
      <c r="B41" s="139"/>
      <c r="C41" s="139"/>
      <c r="D41" s="139"/>
      <c r="E41" s="150">
        <f t="shared" si="14"/>
        <v>0</v>
      </c>
      <c r="F41" s="139"/>
      <c r="G41" s="150">
        <f t="shared" si="15"/>
        <v>0</v>
      </c>
      <c r="H41" s="139">
        <v>0.07</v>
      </c>
      <c r="I41" s="150">
        <f t="shared" si="16"/>
        <v>0.0005847791999</v>
      </c>
      <c r="J41" s="139"/>
      <c r="K41" s="150">
        <f t="shared" si="17"/>
        <v>0</v>
      </c>
      <c r="L41" s="139">
        <v>0.2</v>
      </c>
      <c r="M41" s="150">
        <f t="shared" si="18"/>
        <v>0.001321424654</v>
      </c>
      <c r="N41" s="139">
        <v>12.5</v>
      </c>
      <c r="O41" s="150">
        <f t="shared" si="19"/>
        <v>0.1348862154</v>
      </c>
      <c r="P41" s="139">
        <v>242.14999999999998</v>
      </c>
      <c r="Q41" s="150">
        <f t="shared" si="20"/>
        <v>5.131351146</v>
      </c>
      <c r="R41" s="139"/>
      <c r="S41" s="150">
        <f t="shared" si="21"/>
        <v>0</v>
      </c>
      <c r="T41" s="139"/>
      <c r="U41" s="150">
        <f t="shared" si="22"/>
        <v>0</v>
      </c>
      <c r="V41" s="139"/>
      <c r="W41" s="150">
        <f t="shared" si="23"/>
        <v>0</v>
      </c>
      <c r="X41" s="139"/>
      <c r="Y41" s="150">
        <f t="shared" si="24"/>
        <v>0</v>
      </c>
      <c r="Z41" s="150">
        <f t="shared" si="25"/>
        <v>254.92</v>
      </c>
      <c r="AA41" s="150">
        <f t="shared" si="26"/>
        <v>0.2894947322</v>
      </c>
    </row>
    <row r="42" ht="12.75" customHeight="1">
      <c r="A42" s="22" t="s">
        <v>229</v>
      </c>
      <c r="B42" s="139"/>
      <c r="C42" s="139"/>
      <c r="D42" s="139"/>
      <c r="E42" s="150">
        <f t="shared" si="14"/>
        <v>0</v>
      </c>
      <c r="F42" s="139"/>
      <c r="G42" s="150">
        <f t="shared" si="15"/>
        <v>0</v>
      </c>
      <c r="H42" s="139"/>
      <c r="I42" s="150">
        <f t="shared" si="16"/>
        <v>0</v>
      </c>
      <c r="J42" s="139">
        <v>1.0</v>
      </c>
      <c r="K42" s="150">
        <f t="shared" si="17"/>
        <v>0.008523230918</v>
      </c>
      <c r="L42" s="139">
        <v>28.5</v>
      </c>
      <c r="M42" s="150">
        <f t="shared" si="18"/>
        <v>0.1883030132</v>
      </c>
      <c r="N42" s="139">
        <v>3.8599999999999994</v>
      </c>
      <c r="O42" s="150">
        <f t="shared" si="19"/>
        <v>0.04165286331</v>
      </c>
      <c r="P42" s="139">
        <v>16.7</v>
      </c>
      <c r="Q42" s="150">
        <f t="shared" si="20"/>
        <v>0.353886286</v>
      </c>
      <c r="R42" s="139">
        <v>4.0</v>
      </c>
      <c r="S42" s="150">
        <f t="shared" si="21"/>
        <v>0.2437775773</v>
      </c>
      <c r="T42" s="139"/>
      <c r="U42" s="150">
        <f t="shared" si="22"/>
        <v>0</v>
      </c>
      <c r="V42" s="139"/>
      <c r="W42" s="150">
        <f t="shared" si="23"/>
        <v>0</v>
      </c>
      <c r="X42" s="139"/>
      <c r="Y42" s="150">
        <f t="shared" si="24"/>
        <v>0</v>
      </c>
      <c r="Z42" s="150">
        <f t="shared" si="25"/>
        <v>54.06</v>
      </c>
      <c r="AA42" s="150">
        <f t="shared" si="26"/>
        <v>0.06139214351</v>
      </c>
    </row>
    <row r="43" ht="12.75" customHeight="1">
      <c r="A43" s="22" t="s">
        <v>230</v>
      </c>
      <c r="B43" s="139"/>
      <c r="C43" s="139"/>
      <c r="D43" s="139"/>
      <c r="E43" s="150">
        <f t="shared" si="14"/>
        <v>0</v>
      </c>
      <c r="F43" s="139"/>
      <c r="G43" s="150">
        <f t="shared" si="15"/>
        <v>0</v>
      </c>
      <c r="H43" s="139">
        <v>80.0</v>
      </c>
      <c r="I43" s="150">
        <f t="shared" si="16"/>
        <v>0.6683190856</v>
      </c>
      <c r="J43" s="139"/>
      <c r="K43" s="150">
        <f t="shared" si="17"/>
        <v>0</v>
      </c>
      <c r="L43" s="139">
        <v>0.5</v>
      </c>
      <c r="M43" s="150">
        <f t="shared" si="18"/>
        <v>0.003303561636</v>
      </c>
      <c r="N43" s="139">
        <v>1.99</v>
      </c>
      <c r="O43" s="150">
        <f t="shared" si="19"/>
        <v>0.02147388549</v>
      </c>
      <c r="P43" s="139">
        <v>53.050000000000004</v>
      </c>
      <c r="Q43" s="150">
        <f t="shared" si="20"/>
        <v>1.124171705</v>
      </c>
      <c r="R43" s="139">
        <v>4.5</v>
      </c>
      <c r="S43" s="150">
        <f t="shared" si="21"/>
        <v>0.2742497745</v>
      </c>
      <c r="T43" s="139">
        <v>0.35</v>
      </c>
      <c r="U43" s="150">
        <f t="shared" si="22"/>
        <v>0.0956049059</v>
      </c>
      <c r="V43" s="139">
        <v>0.5</v>
      </c>
      <c r="W43" s="150">
        <f t="shared" si="23"/>
        <v>0.03006162633</v>
      </c>
      <c r="X43" s="139"/>
      <c r="Y43" s="150">
        <f t="shared" si="24"/>
        <v>0</v>
      </c>
      <c r="Z43" s="150">
        <f t="shared" si="25"/>
        <v>140.89</v>
      </c>
      <c r="AA43" s="150">
        <f t="shared" si="26"/>
        <v>0.1599988735</v>
      </c>
    </row>
    <row r="44" ht="12.75" customHeight="1">
      <c r="A44" s="22" t="s">
        <v>231</v>
      </c>
      <c r="B44" s="139"/>
      <c r="C44" s="139"/>
      <c r="D44" s="139"/>
      <c r="E44" s="150">
        <f t="shared" si="14"/>
        <v>0</v>
      </c>
      <c r="F44" s="139">
        <v>2403.9</v>
      </c>
      <c r="G44" s="150">
        <f t="shared" si="15"/>
        <v>9.001176118</v>
      </c>
      <c r="H44" s="139">
        <v>3.0</v>
      </c>
      <c r="I44" s="150">
        <f t="shared" si="16"/>
        <v>0.02506196571</v>
      </c>
      <c r="J44" s="139">
        <v>212.60999999999999</v>
      </c>
      <c r="K44" s="150">
        <f t="shared" si="17"/>
        <v>1.812124126</v>
      </c>
      <c r="L44" s="139">
        <v>946.2299999999999</v>
      </c>
      <c r="M44" s="150">
        <f t="shared" si="18"/>
        <v>6.251858253</v>
      </c>
      <c r="N44" s="139">
        <v>0.03</v>
      </c>
      <c r="O44" s="150">
        <f t="shared" si="19"/>
        <v>0.0003237269169</v>
      </c>
      <c r="P44" s="139"/>
      <c r="Q44" s="150">
        <f t="shared" si="20"/>
        <v>0</v>
      </c>
      <c r="R44" s="139"/>
      <c r="S44" s="150">
        <f t="shared" si="21"/>
        <v>0</v>
      </c>
      <c r="T44" s="139">
        <v>8.1</v>
      </c>
      <c r="U44" s="150">
        <f t="shared" si="22"/>
        <v>2.212570679</v>
      </c>
      <c r="V44" s="139"/>
      <c r="W44" s="150">
        <f t="shared" si="23"/>
        <v>0</v>
      </c>
      <c r="X44" s="139"/>
      <c r="Y44" s="150">
        <f t="shared" si="24"/>
        <v>0</v>
      </c>
      <c r="Z44" s="150">
        <f t="shared" si="25"/>
        <v>3573.87</v>
      </c>
      <c r="AA44" s="150">
        <f t="shared" si="26"/>
        <v>4.058593043</v>
      </c>
    </row>
    <row r="45" ht="12.75" customHeight="1">
      <c r="A45" s="22" t="s">
        <v>232</v>
      </c>
      <c r="B45" s="139"/>
      <c r="C45" s="139"/>
      <c r="D45" s="139"/>
      <c r="E45" s="150">
        <f t="shared" si="14"/>
        <v>0</v>
      </c>
      <c r="F45" s="139">
        <v>0.03</v>
      </c>
      <c r="G45" s="150">
        <f t="shared" si="15"/>
        <v>0.0001123321617</v>
      </c>
      <c r="H45" s="139">
        <v>0.0</v>
      </c>
      <c r="I45" s="150">
        <f t="shared" si="16"/>
        <v>0</v>
      </c>
      <c r="J45" s="139">
        <v>2.2</v>
      </c>
      <c r="K45" s="150">
        <f t="shared" si="17"/>
        <v>0.01875110802</v>
      </c>
      <c r="L45" s="139">
        <v>66.23000000000002</v>
      </c>
      <c r="M45" s="150">
        <f t="shared" si="18"/>
        <v>0.4375897743</v>
      </c>
      <c r="N45" s="139">
        <v>135.43999999999997</v>
      </c>
      <c r="O45" s="150">
        <f t="shared" si="19"/>
        <v>1.461519121</v>
      </c>
      <c r="P45" s="139">
        <v>6.9</v>
      </c>
      <c r="Q45" s="150">
        <f t="shared" si="20"/>
        <v>0.1462164894</v>
      </c>
      <c r="R45" s="139">
        <v>23.5</v>
      </c>
      <c r="S45" s="150">
        <f t="shared" si="21"/>
        <v>1.432193267</v>
      </c>
      <c r="T45" s="139">
        <v>27.05</v>
      </c>
      <c r="U45" s="150">
        <f t="shared" si="22"/>
        <v>7.388893442</v>
      </c>
      <c r="V45" s="139">
        <v>465.95</v>
      </c>
      <c r="W45" s="150">
        <f t="shared" si="23"/>
        <v>28.01442958</v>
      </c>
      <c r="X45" s="139">
        <v>2.0</v>
      </c>
      <c r="Y45" s="150">
        <f t="shared" si="24"/>
        <v>3.541703559</v>
      </c>
      <c r="Z45" s="150">
        <f t="shared" si="25"/>
        <v>729.3</v>
      </c>
      <c r="AA45" s="150">
        <f t="shared" si="26"/>
        <v>0.8282147662</v>
      </c>
    </row>
    <row r="46" ht="12.75" customHeight="1">
      <c r="A46" s="44" t="s">
        <v>233</v>
      </c>
      <c r="B46" s="142"/>
      <c r="C46" s="142"/>
      <c r="D46" s="142"/>
      <c r="E46" s="151">
        <f t="shared" si="14"/>
        <v>0</v>
      </c>
      <c r="F46" s="142">
        <v>0.22000000000000003</v>
      </c>
      <c r="G46" s="151">
        <f t="shared" si="15"/>
        <v>0.0008237691859</v>
      </c>
      <c r="H46" s="142"/>
      <c r="I46" s="151">
        <f t="shared" si="16"/>
        <v>0</v>
      </c>
      <c r="J46" s="142"/>
      <c r="K46" s="151">
        <f t="shared" si="17"/>
        <v>0</v>
      </c>
      <c r="L46" s="142"/>
      <c r="M46" s="151">
        <f t="shared" si="18"/>
        <v>0</v>
      </c>
      <c r="N46" s="142">
        <v>77.1</v>
      </c>
      <c r="O46" s="151">
        <f t="shared" si="19"/>
        <v>0.8319781765</v>
      </c>
      <c r="P46" s="142">
        <v>113.8</v>
      </c>
      <c r="Q46" s="151">
        <f t="shared" si="20"/>
        <v>2.411512535</v>
      </c>
      <c r="R46" s="142"/>
      <c r="S46" s="151">
        <f t="shared" si="21"/>
        <v>0</v>
      </c>
      <c r="T46" s="142"/>
      <c r="U46" s="151">
        <f t="shared" si="22"/>
        <v>0</v>
      </c>
      <c r="V46" s="142"/>
      <c r="W46" s="151">
        <f t="shared" si="23"/>
        <v>0</v>
      </c>
      <c r="X46" s="142">
        <v>15.0</v>
      </c>
      <c r="Y46" s="151">
        <f t="shared" si="24"/>
        <v>26.5627767</v>
      </c>
      <c r="Z46" s="151">
        <f t="shared" si="25"/>
        <v>206.12</v>
      </c>
      <c r="AA46" s="151">
        <f t="shared" si="26"/>
        <v>0.2340760011</v>
      </c>
    </row>
    <row r="47" ht="12.75" customHeight="1">
      <c r="A47" s="16" t="s">
        <v>234</v>
      </c>
      <c r="B47" s="136"/>
      <c r="C47" s="136"/>
      <c r="D47" s="136"/>
      <c r="E47" s="152">
        <f t="shared" si="14"/>
        <v>0</v>
      </c>
      <c r="F47" s="136">
        <v>0.02</v>
      </c>
      <c r="G47" s="152">
        <f t="shared" si="15"/>
        <v>0.00007488810781</v>
      </c>
      <c r="H47" s="136">
        <v>0.0</v>
      </c>
      <c r="I47" s="152">
        <f t="shared" si="16"/>
        <v>0</v>
      </c>
      <c r="J47" s="136">
        <v>37.0</v>
      </c>
      <c r="K47" s="152">
        <f t="shared" si="17"/>
        <v>0.315359544</v>
      </c>
      <c r="L47" s="136">
        <v>32.06</v>
      </c>
      <c r="M47" s="152">
        <f t="shared" si="18"/>
        <v>0.2118243721</v>
      </c>
      <c r="N47" s="136">
        <v>8.36</v>
      </c>
      <c r="O47" s="152">
        <f t="shared" si="19"/>
        <v>0.09021190085</v>
      </c>
      <c r="P47" s="136">
        <v>15.409999999999998</v>
      </c>
      <c r="Q47" s="152">
        <f t="shared" si="20"/>
        <v>0.3265501597</v>
      </c>
      <c r="R47" s="136">
        <v>7.0</v>
      </c>
      <c r="S47" s="152">
        <f t="shared" si="21"/>
        <v>0.4266107603</v>
      </c>
      <c r="T47" s="136">
        <v>0.0</v>
      </c>
      <c r="U47" s="152">
        <f t="shared" si="22"/>
        <v>0</v>
      </c>
      <c r="V47" s="136">
        <v>0.0</v>
      </c>
      <c r="W47" s="152">
        <f t="shared" si="23"/>
        <v>0</v>
      </c>
      <c r="X47" s="136">
        <v>0.0</v>
      </c>
      <c r="Y47" s="152">
        <f t="shared" si="24"/>
        <v>0</v>
      </c>
      <c r="Z47" s="152">
        <f t="shared" si="25"/>
        <v>99.85</v>
      </c>
      <c r="AA47" s="152">
        <f t="shared" si="26"/>
        <v>0.1133926291</v>
      </c>
    </row>
    <row r="48" ht="12.75" customHeight="1">
      <c r="A48" s="22" t="s">
        <v>235</v>
      </c>
      <c r="B48" s="139"/>
      <c r="C48" s="139"/>
      <c r="D48" s="139"/>
      <c r="E48" s="150">
        <f t="shared" si="14"/>
        <v>0</v>
      </c>
      <c r="F48" s="139">
        <v>1.6400000000000001</v>
      </c>
      <c r="G48" s="150">
        <f t="shared" si="15"/>
        <v>0.00614082484</v>
      </c>
      <c r="H48" s="139">
        <v>1.5</v>
      </c>
      <c r="I48" s="150">
        <f t="shared" si="16"/>
        <v>0.01253098286</v>
      </c>
      <c r="J48" s="139"/>
      <c r="K48" s="150">
        <f t="shared" si="17"/>
        <v>0</v>
      </c>
      <c r="L48" s="139">
        <v>16.630000000000003</v>
      </c>
      <c r="M48" s="150">
        <f t="shared" si="18"/>
        <v>0.10987646</v>
      </c>
      <c r="N48" s="139">
        <v>60.3</v>
      </c>
      <c r="O48" s="150">
        <f t="shared" si="19"/>
        <v>0.650691103</v>
      </c>
      <c r="P48" s="139">
        <v>2.3</v>
      </c>
      <c r="Q48" s="150">
        <f t="shared" si="20"/>
        <v>0.0487388298</v>
      </c>
      <c r="R48" s="139"/>
      <c r="S48" s="150">
        <f t="shared" si="21"/>
        <v>0</v>
      </c>
      <c r="T48" s="139">
        <v>1.5</v>
      </c>
      <c r="U48" s="150">
        <f t="shared" si="22"/>
        <v>0.409735311</v>
      </c>
      <c r="V48" s="139">
        <v>10.2</v>
      </c>
      <c r="W48" s="150">
        <f t="shared" si="23"/>
        <v>0.6132571772</v>
      </c>
      <c r="X48" s="139"/>
      <c r="Y48" s="150">
        <f t="shared" si="24"/>
        <v>0</v>
      </c>
      <c r="Z48" s="150">
        <f t="shared" si="25"/>
        <v>94.07</v>
      </c>
      <c r="AA48" s="150">
        <f t="shared" si="26"/>
        <v>0.1068286892</v>
      </c>
    </row>
    <row r="49" ht="12.75" customHeight="1">
      <c r="A49" s="22" t="s">
        <v>236</v>
      </c>
      <c r="B49" s="139"/>
      <c r="C49" s="139"/>
      <c r="D49" s="139"/>
      <c r="E49" s="150">
        <f t="shared" si="14"/>
        <v>0</v>
      </c>
      <c r="F49" s="139"/>
      <c r="G49" s="150">
        <f t="shared" si="15"/>
        <v>0</v>
      </c>
      <c r="H49" s="139">
        <v>0.0</v>
      </c>
      <c r="I49" s="150">
        <f t="shared" si="16"/>
        <v>0</v>
      </c>
      <c r="J49" s="139"/>
      <c r="K49" s="150">
        <f t="shared" si="17"/>
        <v>0</v>
      </c>
      <c r="L49" s="139">
        <v>6.0</v>
      </c>
      <c r="M49" s="150">
        <f t="shared" si="18"/>
        <v>0.03964273963</v>
      </c>
      <c r="N49" s="139">
        <v>2.76</v>
      </c>
      <c r="O49" s="150">
        <f t="shared" si="19"/>
        <v>0.02978287636</v>
      </c>
      <c r="P49" s="139">
        <v>0.0</v>
      </c>
      <c r="Q49" s="150">
        <f t="shared" si="20"/>
        <v>0</v>
      </c>
      <c r="R49" s="139">
        <v>0.0</v>
      </c>
      <c r="S49" s="150">
        <f t="shared" si="21"/>
        <v>0</v>
      </c>
      <c r="T49" s="139">
        <v>0.0</v>
      </c>
      <c r="U49" s="150">
        <f t="shared" si="22"/>
        <v>0</v>
      </c>
      <c r="V49" s="139">
        <v>0.0</v>
      </c>
      <c r="W49" s="150">
        <f t="shared" si="23"/>
        <v>0</v>
      </c>
      <c r="X49" s="139">
        <v>0.02</v>
      </c>
      <c r="Y49" s="150">
        <f t="shared" si="24"/>
        <v>0.03541703559</v>
      </c>
      <c r="Z49" s="150">
        <f t="shared" si="25"/>
        <v>8.78</v>
      </c>
      <c r="AA49" s="150">
        <f t="shared" si="26"/>
        <v>0.009970829079</v>
      </c>
    </row>
    <row r="50" ht="12.75" customHeight="1">
      <c r="A50" s="22" t="s">
        <v>237</v>
      </c>
      <c r="B50" s="139"/>
      <c r="C50" s="139"/>
      <c r="D50" s="139"/>
      <c r="E50" s="150">
        <f t="shared" si="14"/>
        <v>0</v>
      </c>
      <c r="F50" s="139"/>
      <c r="G50" s="150">
        <f t="shared" si="15"/>
        <v>0</v>
      </c>
      <c r="H50" s="139">
        <v>0.0</v>
      </c>
      <c r="I50" s="150">
        <f t="shared" si="16"/>
        <v>0</v>
      </c>
      <c r="J50" s="139">
        <v>0.21000000000000002</v>
      </c>
      <c r="K50" s="150">
        <f t="shared" si="17"/>
        <v>0.001789878493</v>
      </c>
      <c r="L50" s="139">
        <v>492.5</v>
      </c>
      <c r="M50" s="150">
        <f t="shared" si="18"/>
        <v>3.254008211</v>
      </c>
      <c r="N50" s="139">
        <v>405.3499999999999</v>
      </c>
      <c r="O50" s="150">
        <f t="shared" si="19"/>
        <v>4.374090192</v>
      </c>
      <c r="P50" s="139">
        <v>68.6</v>
      </c>
      <c r="Q50" s="150">
        <f t="shared" si="20"/>
        <v>1.453688576</v>
      </c>
      <c r="R50" s="139">
        <v>10.0</v>
      </c>
      <c r="S50" s="150">
        <f t="shared" si="21"/>
        <v>0.6094439433</v>
      </c>
      <c r="T50" s="139">
        <v>0.0</v>
      </c>
      <c r="U50" s="150">
        <f t="shared" si="22"/>
        <v>0</v>
      </c>
      <c r="V50" s="139">
        <v>7.0</v>
      </c>
      <c r="W50" s="150">
        <f t="shared" si="23"/>
        <v>0.4208627687</v>
      </c>
      <c r="X50" s="139">
        <v>0.0</v>
      </c>
      <c r="Y50" s="150">
        <f t="shared" si="24"/>
        <v>0</v>
      </c>
      <c r="Z50" s="150">
        <f t="shared" si="25"/>
        <v>983.66</v>
      </c>
      <c r="AA50" s="150">
        <f t="shared" si="26"/>
        <v>1.117073546</v>
      </c>
    </row>
    <row r="51" ht="12.75" customHeight="1">
      <c r="A51" s="22" t="s">
        <v>238</v>
      </c>
      <c r="B51" s="139"/>
      <c r="C51" s="139"/>
      <c r="D51" s="139"/>
      <c r="E51" s="150">
        <f t="shared" si="14"/>
        <v>0</v>
      </c>
      <c r="F51" s="139">
        <v>30.0</v>
      </c>
      <c r="G51" s="150">
        <f t="shared" si="15"/>
        <v>0.1123321617</v>
      </c>
      <c r="H51" s="139"/>
      <c r="I51" s="150">
        <f t="shared" si="16"/>
        <v>0</v>
      </c>
      <c r="J51" s="139">
        <v>148.1</v>
      </c>
      <c r="K51" s="150">
        <f t="shared" si="17"/>
        <v>1.262290499</v>
      </c>
      <c r="L51" s="139">
        <v>28.0</v>
      </c>
      <c r="M51" s="150">
        <f t="shared" si="18"/>
        <v>0.1849994516</v>
      </c>
      <c r="N51" s="139"/>
      <c r="O51" s="150">
        <f t="shared" si="19"/>
        <v>0</v>
      </c>
      <c r="P51" s="139">
        <v>1.5</v>
      </c>
      <c r="Q51" s="150">
        <f t="shared" si="20"/>
        <v>0.03178619335</v>
      </c>
      <c r="R51" s="139"/>
      <c r="S51" s="150">
        <f t="shared" si="21"/>
        <v>0</v>
      </c>
      <c r="T51" s="139"/>
      <c r="U51" s="150">
        <f t="shared" si="22"/>
        <v>0</v>
      </c>
      <c r="V51" s="139"/>
      <c r="W51" s="150">
        <f t="shared" si="23"/>
        <v>0</v>
      </c>
      <c r="X51" s="139"/>
      <c r="Y51" s="150">
        <f t="shared" si="24"/>
        <v>0</v>
      </c>
      <c r="Z51" s="150">
        <f t="shared" si="25"/>
        <v>207.6</v>
      </c>
      <c r="AA51" s="150">
        <f t="shared" si="26"/>
        <v>0.2357567331</v>
      </c>
    </row>
    <row r="52" ht="12.75" customHeight="1">
      <c r="A52" s="44" t="s">
        <v>239</v>
      </c>
      <c r="B52" s="142"/>
      <c r="C52" s="142"/>
      <c r="D52" s="142"/>
      <c r="E52" s="151">
        <f t="shared" si="14"/>
        <v>0</v>
      </c>
      <c r="F52" s="142">
        <v>4.5</v>
      </c>
      <c r="G52" s="151">
        <f t="shared" si="15"/>
        <v>0.01684982426</v>
      </c>
      <c r="H52" s="142"/>
      <c r="I52" s="151">
        <f t="shared" si="16"/>
        <v>0</v>
      </c>
      <c r="J52" s="142"/>
      <c r="K52" s="151">
        <f t="shared" si="17"/>
        <v>0</v>
      </c>
      <c r="L52" s="142">
        <v>0.51</v>
      </c>
      <c r="M52" s="151">
        <f t="shared" si="18"/>
        <v>0.003369632869</v>
      </c>
      <c r="N52" s="142"/>
      <c r="O52" s="151">
        <f t="shared" si="19"/>
        <v>0</v>
      </c>
      <c r="P52" s="142">
        <v>0.6</v>
      </c>
      <c r="Q52" s="151">
        <f t="shared" si="20"/>
        <v>0.01271447734</v>
      </c>
      <c r="R52" s="142"/>
      <c r="S52" s="151">
        <f t="shared" si="21"/>
        <v>0</v>
      </c>
      <c r="T52" s="142"/>
      <c r="U52" s="151">
        <f t="shared" si="22"/>
        <v>0</v>
      </c>
      <c r="V52" s="142"/>
      <c r="W52" s="151">
        <f t="shared" si="23"/>
        <v>0</v>
      </c>
      <c r="X52" s="142"/>
      <c r="Y52" s="151">
        <f t="shared" si="24"/>
        <v>0</v>
      </c>
      <c r="Z52" s="151">
        <f t="shared" si="25"/>
        <v>5.61</v>
      </c>
      <c r="AA52" s="151">
        <f t="shared" si="26"/>
        <v>0.006370882817</v>
      </c>
    </row>
    <row r="53" ht="12.75" customHeight="1">
      <c r="A53" s="16" t="s">
        <v>240</v>
      </c>
      <c r="B53" s="139"/>
      <c r="C53" s="139"/>
      <c r="D53" s="139"/>
      <c r="E53" s="150">
        <f t="shared" si="14"/>
        <v>0</v>
      </c>
      <c r="F53" s="139">
        <v>504.3299999999998</v>
      </c>
      <c r="G53" s="150">
        <f t="shared" si="15"/>
        <v>1.88841597</v>
      </c>
      <c r="H53" s="139">
        <v>2.2</v>
      </c>
      <c r="I53" s="150">
        <f t="shared" si="16"/>
        <v>0.01837877485</v>
      </c>
      <c r="J53" s="139">
        <v>63.5</v>
      </c>
      <c r="K53" s="150">
        <f t="shared" si="17"/>
        <v>0.5412251633</v>
      </c>
      <c r="L53" s="139">
        <v>67.01</v>
      </c>
      <c r="M53" s="150">
        <f t="shared" si="18"/>
        <v>0.4427433304</v>
      </c>
      <c r="N53" s="139">
        <v>180.19000000000005</v>
      </c>
      <c r="O53" s="150">
        <f t="shared" si="19"/>
        <v>1.944411772</v>
      </c>
      <c r="P53" s="139">
        <v>58.09000000000001</v>
      </c>
      <c r="Q53" s="150">
        <f t="shared" si="20"/>
        <v>1.230973314</v>
      </c>
      <c r="R53" s="139">
        <v>8.0</v>
      </c>
      <c r="S53" s="150">
        <f t="shared" si="21"/>
        <v>0.4875551547</v>
      </c>
      <c r="T53" s="139">
        <v>1.0</v>
      </c>
      <c r="U53" s="150">
        <f t="shared" si="22"/>
        <v>0.273156874</v>
      </c>
      <c r="V53" s="139">
        <v>1.1</v>
      </c>
      <c r="W53" s="150">
        <f t="shared" si="23"/>
        <v>0.06613557793</v>
      </c>
      <c r="X53" s="139">
        <v>0.0</v>
      </c>
      <c r="Y53" s="150">
        <f t="shared" si="24"/>
        <v>0</v>
      </c>
      <c r="Z53" s="150">
        <f t="shared" si="25"/>
        <v>885.42</v>
      </c>
      <c r="AA53" s="150">
        <f t="shared" si="26"/>
        <v>1.005509281</v>
      </c>
    </row>
    <row r="54" ht="12.75" customHeight="1">
      <c r="A54" s="44" t="s">
        <v>241</v>
      </c>
      <c r="B54" s="142"/>
      <c r="C54" s="142"/>
      <c r="D54" s="142"/>
      <c r="E54" s="151">
        <f t="shared" si="14"/>
        <v>0</v>
      </c>
      <c r="F54" s="142">
        <v>1.2800000000000002</v>
      </c>
      <c r="G54" s="151">
        <f t="shared" si="15"/>
        <v>0.0047928389</v>
      </c>
      <c r="H54" s="142">
        <v>0.7999999999999999</v>
      </c>
      <c r="I54" s="151">
        <f t="shared" si="16"/>
        <v>0.006683190856</v>
      </c>
      <c r="J54" s="142"/>
      <c r="K54" s="151">
        <f t="shared" si="17"/>
        <v>0</v>
      </c>
      <c r="L54" s="142">
        <v>0.2</v>
      </c>
      <c r="M54" s="151">
        <f t="shared" si="18"/>
        <v>0.001321424654</v>
      </c>
      <c r="N54" s="142"/>
      <c r="O54" s="151">
        <f t="shared" si="19"/>
        <v>0</v>
      </c>
      <c r="P54" s="142"/>
      <c r="Q54" s="151">
        <f t="shared" si="20"/>
        <v>0</v>
      </c>
      <c r="R54" s="142"/>
      <c r="S54" s="151">
        <f t="shared" si="21"/>
        <v>0</v>
      </c>
      <c r="T54" s="142">
        <v>1.5</v>
      </c>
      <c r="U54" s="151">
        <f t="shared" si="22"/>
        <v>0.409735311</v>
      </c>
      <c r="V54" s="142"/>
      <c r="W54" s="151">
        <f t="shared" si="23"/>
        <v>0</v>
      </c>
      <c r="X54" s="142"/>
      <c r="Y54" s="151">
        <f t="shared" si="24"/>
        <v>0</v>
      </c>
      <c r="Z54" s="151">
        <f t="shared" si="25"/>
        <v>3.78</v>
      </c>
      <c r="AA54" s="151">
        <f t="shared" si="26"/>
        <v>0.004292680401</v>
      </c>
    </row>
    <row r="55" ht="12.75" customHeight="1">
      <c r="A55" s="16" t="s">
        <v>242</v>
      </c>
      <c r="B55" s="136"/>
      <c r="C55" s="136"/>
      <c r="D55" s="136">
        <v>3.0</v>
      </c>
      <c r="E55" s="152">
        <f t="shared" si="14"/>
        <v>0.06250703204</v>
      </c>
      <c r="F55" s="136">
        <v>2.5</v>
      </c>
      <c r="G55" s="152">
        <f t="shared" si="15"/>
        <v>0.009361013476</v>
      </c>
      <c r="H55" s="136"/>
      <c r="I55" s="152">
        <f t="shared" si="16"/>
        <v>0</v>
      </c>
      <c r="J55" s="136">
        <v>22.8</v>
      </c>
      <c r="K55" s="152">
        <f t="shared" si="17"/>
        <v>0.1943296649</v>
      </c>
      <c r="L55" s="136">
        <v>172.85</v>
      </c>
      <c r="M55" s="152">
        <f t="shared" si="18"/>
        <v>1.142041258</v>
      </c>
      <c r="N55" s="136">
        <v>204.90999999999997</v>
      </c>
      <c r="O55" s="152">
        <f t="shared" si="19"/>
        <v>2.211162752</v>
      </c>
      <c r="P55" s="136">
        <v>250.17999999999998</v>
      </c>
      <c r="Q55" s="152">
        <f t="shared" si="20"/>
        <v>5.301513235</v>
      </c>
      <c r="R55" s="136"/>
      <c r="S55" s="152">
        <f t="shared" si="21"/>
        <v>0</v>
      </c>
      <c r="T55" s="136"/>
      <c r="U55" s="152">
        <f t="shared" si="22"/>
        <v>0</v>
      </c>
      <c r="V55" s="136"/>
      <c r="W55" s="152">
        <f t="shared" si="23"/>
        <v>0</v>
      </c>
      <c r="X55" s="136"/>
      <c r="Y55" s="152">
        <f t="shared" si="24"/>
        <v>0</v>
      </c>
      <c r="Z55" s="152">
        <f t="shared" si="25"/>
        <v>656.24</v>
      </c>
      <c r="AA55" s="152">
        <f t="shared" si="26"/>
        <v>0.7452456577</v>
      </c>
    </row>
    <row r="56" ht="12.75" customHeight="1">
      <c r="A56" s="22" t="s">
        <v>243</v>
      </c>
      <c r="B56" s="139"/>
      <c r="C56" s="139"/>
      <c r="D56" s="139"/>
      <c r="E56" s="150">
        <f t="shared" si="14"/>
        <v>0</v>
      </c>
      <c r="F56" s="139">
        <v>3.0</v>
      </c>
      <c r="G56" s="150">
        <f t="shared" si="15"/>
        <v>0.01123321617</v>
      </c>
      <c r="H56" s="139">
        <v>5.109999999999999</v>
      </c>
      <c r="I56" s="150">
        <f t="shared" si="16"/>
        <v>0.04268888159</v>
      </c>
      <c r="J56" s="139">
        <v>513.5</v>
      </c>
      <c r="K56" s="150">
        <f t="shared" si="17"/>
        <v>4.376679076</v>
      </c>
      <c r="L56" s="139">
        <v>76.30000000000001</v>
      </c>
      <c r="M56" s="150">
        <f t="shared" si="18"/>
        <v>0.5041235056</v>
      </c>
      <c r="N56" s="139">
        <v>128.96000000000004</v>
      </c>
      <c r="O56" s="150">
        <f t="shared" si="19"/>
        <v>1.391594107</v>
      </c>
      <c r="P56" s="139">
        <v>18.240000000000002</v>
      </c>
      <c r="Q56" s="150">
        <f t="shared" si="20"/>
        <v>0.3865201111</v>
      </c>
      <c r="R56" s="139">
        <v>1.2</v>
      </c>
      <c r="S56" s="150">
        <f t="shared" si="21"/>
        <v>0.0731332732</v>
      </c>
      <c r="T56" s="139"/>
      <c r="U56" s="150">
        <f t="shared" si="22"/>
        <v>0</v>
      </c>
      <c r="V56" s="139"/>
      <c r="W56" s="150">
        <f t="shared" si="23"/>
        <v>0</v>
      </c>
      <c r="X56" s="139"/>
      <c r="Y56" s="150">
        <f t="shared" si="24"/>
        <v>0</v>
      </c>
      <c r="Z56" s="150">
        <f t="shared" si="25"/>
        <v>746.31</v>
      </c>
      <c r="AA56" s="150">
        <f t="shared" si="26"/>
        <v>0.847531828</v>
      </c>
    </row>
    <row r="57" ht="12.75" customHeight="1">
      <c r="A57" s="44" t="s">
        <v>244</v>
      </c>
      <c r="B57" s="142"/>
      <c r="C57" s="142"/>
      <c r="D57" s="142">
        <v>6.0</v>
      </c>
      <c r="E57" s="151">
        <f t="shared" si="14"/>
        <v>0.1250140641</v>
      </c>
      <c r="F57" s="142">
        <v>1701.769999999997</v>
      </c>
      <c r="G57" s="151">
        <f t="shared" si="15"/>
        <v>6.372116761</v>
      </c>
      <c r="H57" s="142">
        <v>6130.670000000003</v>
      </c>
      <c r="I57" s="151">
        <f t="shared" si="16"/>
        <v>51.21554711</v>
      </c>
      <c r="J57" s="142">
        <v>1075.8799999999997</v>
      </c>
      <c r="K57" s="151">
        <f t="shared" si="17"/>
        <v>9.16997368</v>
      </c>
      <c r="L57" s="142">
        <v>1886.149999999999</v>
      </c>
      <c r="M57" s="151">
        <f t="shared" si="18"/>
        <v>12.46202556</v>
      </c>
      <c r="N57" s="142">
        <v>2387.680000000006</v>
      </c>
      <c r="O57" s="151">
        <f t="shared" si="19"/>
        <v>25.7652095</v>
      </c>
      <c r="P57" s="142">
        <v>914.9199999999996</v>
      </c>
      <c r="Q57" s="151">
        <f t="shared" si="20"/>
        <v>19.38788268</v>
      </c>
      <c r="R57" s="142">
        <v>108.5</v>
      </c>
      <c r="S57" s="151">
        <f t="shared" si="21"/>
        <v>6.612466785</v>
      </c>
      <c r="T57" s="142">
        <v>3.1</v>
      </c>
      <c r="U57" s="151">
        <f t="shared" si="22"/>
        <v>0.8467863094</v>
      </c>
      <c r="V57" s="142">
        <v>705.4</v>
      </c>
      <c r="W57" s="151">
        <f t="shared" si="23"/>
        <v>42.41094243</v>
      </c>
      <c r="X57" s="142">
        <v>0.89</v>
      </c>
      <c r="Y57" s="151">
        <f t="shared" si="24"/>
        <v>1.576058084</v>
      </c>
      <c r="Z57" s="151">
        <f t="shared" si="25"/>
        <v>14920.96</v>
      </c>
      <c r="AA57" s="151">
        <f t="shared" si="26"/>
        <v>16.94468586</v>
      </c>
    </row>
    <row r="58" ht="12.75" customHeight="1">
      <c r="A58" s="16" t="s">
        <v>245</v>
      </c>
      <c r="B58" s="136"/>
      <c r="C58" s="136"/>
      <c r="D58" s="136"/>
      <c r="E58" s="152">
        <f t="shared" si="14"/>
        <v>0</v>
      </c>
      <c r="F58" s="136"/>
      <c r="G58" s="152">
        <f t="shared" si="15"/>
        <v>0</v>
      </c>
      <c r="H58" s="136">
        <v>2.3</v>
      </c>
      <c r="I58" s="152">
        <f t="shared" si="16"/>
        <v>0.01921417371</v>
      </c>
      <c r="J58" s="136">
        <v>3.0</v>
      </c>
      <c r="K58" s="152">
        <f t="shared" si="17"/>
        <v>0.02556969275</v>
      </c>
      <c r="L58" s="136">
        <v>8.85</v>
      </c>
      <c r="M58" s="152">
        <f t="shared" si="18"/>
        <v>0.05847304095</v>
      </c>
      <c r="N58" s="136"/>
      <c r="O58" s="152">
        <f t="shared" si="19"/>
        <v>0</v>
      </c>
      <c r="P58" s="136">
        <v>3.5</v>
      </c>
      <c r="Q58" s="152">
        <f t="shared" si="20"/>
        <v>0.07416778448</v>
      </c>
      <c r="R58" s="136"/>
      <c r="S58" s="152">
        <f t="shared" si="21"/>
        <v>0</v>
      </c>
      <c r="T58" s="136"/>
      <c r="U58" s="152">
        <f t="shared" si="22"/>
        <v>0</v>
      </c>
      <c r="V58" s="136"/>
      <c r="W58" s="152">
        <f t="shared" si="23"/>
        <v>0</v>
      </c>
      <c r="X58" s="136"/>
      <c r="Y58" s="152">
        <f t="shared" si="24"/>
        <v>0</v>
      </c>
      <c r="Z58" s="152">
        <f t="shared" si="25"/>
        <v>17.65</v>
      </c>
      <c r="AA58" s="152">
        <f t="shared" si="26"/>
        <v>0.02004386483</v>
      </c>
    </row>
    <row r="59" ht="12.75" customHeight="1">
      <c r="A59" s="22" t="s">
        <v>246</v>
      </c>
      <c r="B59" s="139"/>
      <c r="C59" s="139"/>
      <c r="D59" s="139"/>
      <c r="E59" s="150">
        <f t="shared" si="14"/>
        <v>0</v>
      </c>
      <c r="F59" s="139">
        <v>29.080000000000002</v>
      </c>
      <c r="G59" s="150">
        <f t="shared" si="15"/>
        <v>0.1088873087</v>
      </c>
      <c r="H59" s="139">
        <v>11.0</v>
      </c>
      <c r="I59" s="150">
        <f t="shared" si="16"/>
        <v>0.09189387427</v>
      </c>
      <c r="J59" s="139">
        <v>21.4</v>
      </c>
      <c r="K59" s="150">
        <f t="shared" si="17"/>
        <v>0.1823971416</v>
      </c>
      <c r="L59" s="139">
        <v>26.790000000000003</v>
      </c>
      <c r="M59" s="150">
        <f t="shared" si="18"/>
        <v>0.1770048324</v>
      </c>
      <c r="N59" s="139">
        <v>14.069999999999999</v>
      </c>
      <c r="O59" s="150">
        <f t="shared" si="19"/>
        <v>0.151827924</v>
      </c>
      <c r="P59" s="139">
        <v>4.15</v>
      </c>
      <c r="Q59" s="150">
        <f t="shared" si="20"/>
        <v>0.0879418016</v>
      </c>
      <c r="R59" s="139">
        <v>0.85</v>
      </c>
      <c r="S59" s="150">
        <f t="shared" si="21"/>
        <v>0.05180273518</v>
      </c>
      <c r="T59" s="139">
        <v>0.0</v>
      </c>
      <c r="U59" s="150">
        <f t="shared" si="22"/>
        <v>0</v>
      </c>
      <c r="V59" s="139">
        <v>1.5</v>
      </c>
      <c r="W59" s="150">
        <f t="shared" si="23"/>
        <v>0.090184879</v>
      </c>
      <c r="X59" s="139">
        <v>0.04</v>
      </c>
      <c r="Y59" s="150">
        <f t="shared" si="24"/>
        <v>0.07083407119</v>
      </c>
      <c r="Z59" s="150">
        <f t="shared" si="25"/>
        <v>108.88</v>
      </c>
      <c r="AA59" s="150">
        <f t="shared" si="26"/>
        <v>0.1236473656</v>
      </c>
    </row>
    <row r="60" ht="12.75" customHeight="1">
      <c r="A60" s="44" t="s">
        <v>247</v>
      </c>
      <c r="B60" s="142"/>
      <c r="C60" s="142"/>
      <c r="D60" s="142"/>
      <c r="E60" s="151">
        <f t="shared" si="14"/>
        <v>0</v>
      </c>
      <c r="F60" s="142">
        <v>11.9</v>
      </c>
      <c r="G60" s="151">
        <f t="shared" si="15"/>
        <v>0.04455842414</v>
      </c>
      <c r="H60" s="142"/>
      <c r="I60" s="151">
        <f t="shared" si="16"/>
        <v>0</v>
      </c>
      <c r="J60" s="142">
        <v>57.5</v>
      </c>
      <c r="K60" s="151">
        <f t="shared" si="17"/>
        <v>0.4900857778</v>
      </c>
      <c r="L60" s="142">
        <v>2.48</v>
      </c>
      <c r="M60" s="151">
        <f t="shared" si="18"/>
        <v>0.01638566571</v>
      </c>
      <c r="N60" s="142">
        <v>0.01</v>
      </c>
      <c r="O60" s="151">
        <f t="shared" si="19"/>
        <v>0.0001079089723</v>
      </c>
      <c r="P60" s="142">
        <v>37.0</v>
      </c>
      <c r="Q60" s="151">
        <f t="shared" si="20"/>
        <v>0.7840594359</v>
      </c>
      <c r="R60" s="142"/>
      <c r="S60" s="151">
        <f t="shared" si="21"/>
        <v>0</v>
      </c>
      <c r="T60" s="142">
        <v>28.5</v>
      </c>
      <c r="U60" s="151">
        <f t="shared" si="22"/>
        <v>7.784970909</v>
      </c>
      <c r="V60" s="142">
        <v>0.5</v>
      </c>
      <c r="W60" s="151">
        <f t="shared" si="23"/>
        <v>0.03006162633</v>
      </c>
      <c r="X60" s="142">
        <v>1.5</v>
      </c>
      <c r="Y60" s="151">
        <f t="shared" si="24"/>
        <v>2.65627767</v>
      </c>
      <c r="Z60" s="151">
        <f t="shared" si="25"/>
        <v>139.39</v>
      </c>
      <c r="AA60" s="151">
        <f t="shared" si="26"/>
        <v>0.1582954289</v>
      </c>
    </row>
    <row r="61" ht="12.75" customHeight="1">
      <c r="A61" s="16" t="s">
        <v>248</v>
      </c>
      <c r="B61" s="136"/>
      <c r="C61" s="136"/>
      <c r="D61" s="136"/>
      <c r="E61" s="152">
        <f t="shared" si="14"/>
        <v>0</v>
      </c>
      <c r="F61" s="136">
        <v>16916.519999999993</v>
      </c>
      <c r="G61" s="152">
        <f t="shared" si="15"/>
        <v>63.34230867</v>
      </c>
      <c r="H61" s="136">
        <v>1612.7800000000002</v>
      </c>
      <c r="I61" s="152">
        <f t="shared" si="16"/>
        <v>13.47314569</v>
      </c>
      <c r="J61" s="136">
        <v>6333.800000000001</v>
      </c>
      <c r="K61" s="152">
        <f t="shared" si="17"/>
        <v>53.98443999</v>
      </c>
      <c r="L61" s="136">
        <v>3219.730000000001</v>
      </c>
      <c r="M61" s="152">
        <f t="shared" si="18"/>
        <v>21.27315301</v>
      </c>
      <c r="N61" s="136">
        <v>1094.719999999998</v>
      </c>
      <c r="O61" s="152">
        <f t="shared" si="19"/>
        <v>11.81301102</v>
      </c>
      <c r="P61" s="136">
        <v>212.36999999999992</v>
      </c>
      <c r="Q61" s="152">
        <f t="shared" si="20"/>
        <v>4.500289254</v>
      </c>
      <c r="R61" s="136">
        <v>98.85000000000001</v>
      </c>
      <c r="S61" s="152">
        <f t="shared" si="21"/>
        <v>6.02435338</v>
      </c>
      <c r="T61" s="136">
        <v>74.95000000000002</v>
      </c>
      <c r="U61" s="152">
        <f t="shared" si="22"/>
        <v>20.47310771</v>
      </c>
      <c r="V61" s="136">
        <v>350.0</v>
      </c>
      <c r="W61" s="152">
        <f t="shared" si="23"/>
        <v>21.04313843</v>
      </c>
      <c r="X61" s="136">
        <v>2.0</v>
      </c>
      <c r="Y61" s="152">
        <f t="shared" si="24"/>
        <v>3.541703559</v>
      </c>
      <c r="Z61" s="152">
        <f t="shared" si="25"/>
        <v>29915.72</v>
      </c>
      <c r="AA61" s="152">
        <f t="shared" si="26"/>
        <v>33.9731812</v>
      </c>
    </row>
    <row r="62" ht="12.75" customHeight="1">
      <c r="A62" s="22" t="s">
        <v>249</v>
      </c>
      <c r="B62" s="139"/>
      <c r="C62" s="139"/>
      <c r="D62" s="139"/>
      <c r="E62" s="150">
        <f t="shared" si="14"/>
        <v>0</v>
      </c>
      <c r="F62" s="139"/>
      <c r="G62" s="150">
        <f t="shared" si="15"/>
        <v>0</v>
      </c>
      <c r="H62" s="139">
        <v>1766.01</v>
      </c>
      <c r="I62" s="150">
        <f t="shared" si="16"/>
        <v>14.75322735</v>
      </c>
      <c r="J62" s="139">
        <v>561.8</v>
      </c>
      <c r="K62" s="150">
        <f t="shared" si="17"/>
        <v>4.78835113</v>
      </c>
      <c r="L62" s="139">
        <v>29.5</v>
      </c>
      <c r="M62" s="150">
        <f t="shared" si="18"/>
        <v>0.1949101365</v>
      </c>
      <c r="N62" s="139">
        <v>18.159999999999997</v>
      </c>
      <c r="O62" s="150">
        <f t="shared" si="19"/>
        <v>0.1959626937</v>
      </c>
      <c r="P62" s="139">
        <v>99.44999999999999</v>
      </c>
      <c r="Q62" s="150">
        <f t="shared" si="20"/>
        <v>2.107424619</v>
      </c>
      <c r="R62" s="139"/>
      <c r="S62" s="150">
        <f t="shared" si="21"/>
        <v>0</v>
      </c>
      <c r="T62" s="139"/>
      <c r="U62" s="150">
        <f t="shared" si="22"/>
        <v>0</v>
      </c>
      <c r="V62" s="139"/>
      <c r="W62" s="150">
        <f t="shared" si="23"/>
        <v>0</v>
      </c>
      <c r="X62" s="139">
        <v>0.02</v>
      </c>
      <c r="Y62" s="150">
        <f t="shared" si="24"/>
        <v>0.03541703559</v>
      </c>
      <c r="Z62" s="150">
        <f t="shared" si="25"/>
        <v>2474.94</v>
      </c>
      <c r="AA62" s="150">
        <f t="shared" si="26"/>
        <v>2.810615458</v>
      </c>
    </row>
    <row r="63" ht="12.75" customHeight="1">
      <c r="A63" s="22" t="s">
        <v>250</v>
      </c>
      <c r="B63" s="139"/>
      <c r="C63" s="139"/>
      <c r="D63" s="139"/>
      <c r="E63" s="150">
        <f t="shared" si="14"/>
        <v>0</v>
      </c>
      <c r="F63" s="139">
        <v>800.0</v>
      </c>
      <c r="G63" s="150">
        <f t="shared" si="15"/>
        <v>2.995524312</v>
      </c>
      <c r="H63" s="139"/>
      <c r="I63" s="150">
        <f t="shared" si="16"/>
        <v>0</v>
      </c>
      <c r="J63" s="139">
        <v>1651.7</v>
      </c>
      <c r="K63" s="150">
        <f t="shared" si="17"/>
        <v>14.07782051</v>
      </c>
      <c r="L63" s="139">
        <v>135.41000000000003</v>
      </c>
      <c r="M63" s="150">
        <f t="shared" si="18"/>
        <v>0.8946705622</v>
      </c>
      <c r="N63" s="139">
        <v>139.43</v>
      </c>
      <c r="O63" s="150">
        <f t="shared" si="19"/>
        <v>1.504574801</v>
      </c>
      <c r="P63" s="139">
        <v>10.100000000000001</v>
      </c>
      <c r="Q63" s="150">
        <f t="shared" si="20"/>
        <v>0.2140270352</v>
      </c>
      <c r="R63" s="139">
        <v>3.0</v>
      </c>
      <c r="S63" s="150">
        <f t="shared" si="21"/>
        <v>0.182833183</v>
      </c>
      <c r="T63" s="139">
        <v>13.95</v>
      </c>
      <c r="U63" s="150">
        <f t="shared" si="22"/>
        <v>3.810538392</v>
      </c>
      <c r="V63" s="139"/>
      <c r="W63" s="150">
        <f t="shared" si="23"/>
        <v>0</v>
      </c>
      <c r="X63" s="139"/>
      <c r="Y63" s="150">
        <f t="shared" si="24"/>
        <v>0</v>
      </c>
      <c r="Z63" s="150">
        <f t="shared" si="25"/>
        <v>2753.59</v>
      </c>
      <c r="AA63" s="150">
        <f t="shared" si="26"/>
        <v>3.127058684</v>
      </c>
    </row>
    <row r="64" ht="12.75" customHeight="1">
      <c r="A64" s="44" t="s">
        <v>251</v>
      </c>
      <c r="B64" s="142"/>
      <c r="C64" s="142"/>
      <c r="D64" s="142"/>
      <c r="E64" s="151">
        <f t="shared" si="14"/>
        <v>0</v>
      </c>
      <c r="F64" s="142">
        <v>0.02</v>
      </c>
      <c r="G64" s="151">
        <f t="shared" si="15"/>
        <v>0.00007488810781</v>
      </c>
      <c r="H64" s="142">
        <v>0.0</v>
      </c>
      <c r="I64" s="151">
        <f t="shared" si="16"/>
        <v>0</v>
      </c>
      <c r="J64" s="142">
        <v>68.8</v>
      </c>
      <c r="K64" s="151">
        <f t="shared" si="17"/>
        <v>0.5863982872</v>
      </c>
      <c r="L64" s="142">
        <v>1.5</v>
      </c>
      <c r="M64" s="151">
        <f t="shared" si="18"/>
        <v>0.009910684908</v>
      </c>
      <c r="N64" s="142"/>
      <c r="O64" s="151">
        <f t="shared" si="19"/>
        <v>0</v>
      </c>
      <c r="P64" s="142">
        <v>0.2</v>
      </c>
      <c r="Q64" s="151">
        <f t="shared" si="20"/>
        <v>0.004238159113</v>
      </c>
      <c r="R64" s="142">
        <v>5.0</v>
      </c>
      <c r="S64" s="151">
        <f t="shared" si="21"/>
        <v>0.3047219717</v>
      </c>
      <c r="T64" s="142">
        <v>4.94</v>
      </c>
      <c r="U64" s="151">
        <f t="shared" si="22"/>
        <v>1.349394958</v>
      </c>
      <c r="V64" s="142">
        <v>0.0</v>
      </c>
      <c r="W64" s="151">
        <f t="shared" si="23"/>
        <v>0</v>
      </c>
      <c r="X64" s="142">
        <v>0.0</v>
      </c>
      <c r="Y64" s="151">
        <f t="shared" si="24"/>
        <v>0</v>
      </c>
      <c r="Z64" s="151">
        <f t="shared" si="25"/>
        <v>80.46</v>
      </c>
      <c r="AA64" s="151">
        <f t="shared" si="26"/>
        <v>0.09137276853</v>
      </c>
    </row>
    <row r="65" ht="12.75" customHeight="1">
      <c r="A65" s="16" t="s">
        <v>252</v>
      </c>
      <c r="B65" s="136"/>
      <c r="C65" s="136"/>
      <c r="D65" s="136"/>
      <c r="E65" s="152">
        <f t="shared" si="14"/>
        <v>0</v>
      </c>
      <c r="F65" s="136"/>
      <c r="G65" s="152">
        <f t="shared" si="15"/>
        <v>0</v>
      </c>
      <c r="H65" s="136"/>
      <c r="I65" s="152">
        <f t="shared" si="16"/>
        <v>0</v>
      </c>
      <c r="J65" s="136">
        <v>16.04</v>
      </c>
      <c r="K65" s="152">
        <f t="shared" si="17"/>
        <v>0.1367126239</v>
      </c>
      <c r="L65" s="136">
        <v>0.37</v>
      </c>
      <c r="M65" s="152">
        <f t="shared" si="18"/>
        <v>0.002444635611</v>
      </c>
      <c r="N65" s="136"/>
      <c r="O65" s="152">
        <f t="shared" si="19"/>
        <v>0</v>
      </c>
      <c r="P65" s="136">
        <v>3.0</v>
      </c>
      <c r="Q65" s="152">
        <f t="shared" si="20"/>
        <v>0.0635723867</v>
      </c>
      <c r="R65" s="136"/>
      <c r="S65" s="152">
        <f t="shared" si="21"/>
        <v>0</v>
      </c>
      <c r="T65" s="136"/>
      <c r="U65" s="152">
        <f t="shared" si="22"/>
        <v>0</v>
      </c>
      <c r="V65" s="136"/>
      <c r="W65" s="152">
        <f t="shared" si="23"/>
        <v>0</v>
      </c>
      <c r="X65" s="136"/>
      <c r="Y65" s="152">
        <f t="shared" si="24"/>
        <v>0</v>
      </c>
      <c r="Z65" s="152">
        <f t="shared" si="25"/>
        <v>19.41</v>
      </c>
      <c r="AA65" s="152">
        <f t="shared" si="26"/>
        <v>0.02204257317</v>
      </c>
    </row>
    <row r="66" ht="12.75" customHeight="1">
      <c r="A66" s="22" t="s">
        <v>253</v>
      </c>
      <c r="B66" s="139"/>
      <c r="C66" s="139"/>
      <c r="D66" s="139"/>
      <c r="E66" s="150">
        <f t="shared" si="14"/>
        <v>0</v>
      </c>
      <c r="F66" s="139"/>
      <c r="G66" s="150">
        <f t="shared" si="15"/>
        <v>0</v>
      </c>
      <c r="H66" s="139"/>
      <c r="I66" s="150">
        <f t="shared" si="16"/>
        <v>0</v>
      </c>
      <c r="J66" s="139">
        <v>76.6</v>
      </c>
      <c r="K66" s="150">
        <f t="shared" si="17"/>
        <v>0.6528794883</v>
      </c>
      <c r="L66" s="139">
        <v>143.42</v>
      </c>
      <c r="M66" s="150">
        <f t="shared" si="18"/>
        <v>0.9475936196</v>
      </c>
      <c r="N66" s="139">
        <v>36.230000000000004</v>
      </c>
      <c r="O66" s="150">
        <f t="shared" si="19"/>
        <v>0.3909542067</v>
      </c>
      <c r="P66" s="139">
        <v>52.0</v>
      </c>
      <c r="Q66" s="150">
        <f t="shared" si="20"/>
        <v>1.101921369</v>
      </c>
      <c r="R66" s="139">
        <v>219.77</v>
      </c>
      <c r="S66" s="150">
        <f t="shared" si="21"/>
        <v>13.39374954</v>
      </c>
      <c r="T66" s="139"/>
      <c r="U66" s="150">
        <f t="shared" si="22"/>
        <v>0</v>
      </c>
      <c r="V66" s="139"/>
      <c r="W66" s="150">
        <f t="shared" si="23"/>
        <v>0</v>
      </c>
      <c r="X66" s="139"/>
      <c r="Y66" s="150">
        <f t="shared" si="24"/>
        <v>0</v>
      </c>
      <c r="Z66" s="150">
        <f t="shared" si="25"/>
        <v>528.02</v>
      </c>
      <c r="AA66" s="150">
        <f t="shared" si="26"/>
        <v>0.599635213</v>
      </c>
    </row>
    <row r="67" ht="12.75" customHeight="1">
      <c r="A67" s="44" t="s">
        <v>254</v>
      </c>
      <c r="B67" s="142"/>
      <c r="C67" s="142"/>
      <c r="D67" s="142"/>
      <c r="E67" s="151">
        <f t="shared" si="14"/>
        <v>0</v>
      </c>
      <c r="F67" s="142">
        <v>140.0</v>
      </c>
      <c r="G67" s="151">
        <f t="shared" si="15"/>
        <v>0.5242167546</v>
      </c>
      <c r="H67" s="142">
        <v>45.0</v>
      </c>
      <c r="I67" s="151">
        <f t="shared" si="16"/>
        <v>0.3759294857</v>
      </c>
      <c r="J67" s="142"/>
      <c r="K67" s="151">
        <f t="shared" si="17"/>
        <v>0</v>
      </c>
      <c r="L67" s="142">
        <v>10.0</v>
      </c>
      <c r="M67" s="151">
        <f t="shared" si="18"/>
        <v>0.06607123272</v>
      </c>
      <c r="N67" s="142">
        <v>0.2</v>
      </c>
      <c r="O67" s="151">
        <f t="shared" si="19"/>
        <v>0.002158179446</v>
      </c>
      <c r="P67" s="142">
        <v>2.85</v>
      </c>
      <c r="Q67" s="151">
        <f t="shared" si="20"/>
        <v>0.06039376736</v>
      </c>
      <c r="R67" s="142">
        <v>1.5</v>
      </c>
      <c r="S67" s="151">
        <f t="shared" si="21"/>
        <v>0.0914165915</v>
      </c>
      <c r="T67" s="142">
        <v>5.0</v>
      </c>
      <c r="U67" s="151">
        <f t="shared" si="22"/>
        <v>1.36578437</v>
      </c>
      <c r="V67" s="142">
        <v>0.0</v>
      </c>
      <c r="W67" s="151">
        <f t="shared" si="23"/>
        <v>0</v>
      </c>
      <c r="X67" s="142">
        <v>0.0</v>
      </c>
      <c r="Y67" s="151">
        <f t="shared" si="24"/>
        <v>0</v>
      </c>
      <c r="Z67" s="151">
        <f t="shared" si="25"/>
        <v>204.55</v>
      </c>
      <c r="AA67" s="151">
        <f t="shared" si="26"/>
        <v>0.2322930624</v>
      </c>
    </row>
    <row r="68" ht="12.75" customHeight="1">
      <c r="A68" s="153" t="s">
        <v>255</v>
      </c>
      <c r="B68" s="183"/>
      <c r="C68" s="183"/>
      <c r="D68" s="183">
        <v>4790.46</v>
      </c>
      <c r="E68" s="154">
        <f t="shared" si="14"/>
        <v>99.8124789</v>
      </c>
      <c r="F68" s="183">
        <v>2536.2100000000005</v>
      </c>
      <c r="G68" s="154">
        <f t="shared" si="15"/>
        <v>9.496598395</v>
      </c>
      <c r="H68" s="183">
        <v>503.81999999999994</v>
      </c>
      <c r="I68" s="154">
        <f t="shared" si="16"/>
        <v>4.208906521</v>
      </c>
      <c r="J68" s="183"/>
      <c r="K68" s="154">
        <f t="shared" si="17"/>
        <v>0</v>
      </c>
      <c r="L68" s="183">
        <v>45.46</v>
      </c>
      <c r="M68" s="154">
        <f t="shared" si="18"/>
        <v>0.3003598239</v>
      </c>
      <c r="N68" s="183">
        <v>1976.7599999999964</v>
      </c>
      <c r="O68" s="154">
        <f t="shared" si="19"/>
        <v>21.33101401</v>
      </c>
      <c r="P68" s="183">
        <v>482.22000000000014</v>
      </c>
      <c r="Q68" s="154">
        <f t="shared" si="20"/>
        <v>10.21862544</v>
      </c>
      <c r="R68" s="183">
        <v>10.1</v>
      </c>
      <c r="S68" s="154">
        <f t="shared" si="21"/>
        <v>0.6155383828</v>
      </c>
      <c r="T68" s="183">
        <v>105.75</v>
      </c>
      <c r="U68" s="154">
        <f t="shared" si="22"/>
        <v>28.88633942</v>
      </c>
      <c r="V68" s="183">
        <v>119.1</v>
      </c>
      <c r="W68" s="154">
        <f t="shared" si="23"/>
        <v>7.160679393</v>
      </c>
      <c r="X68" s="183">
        <v>30.0</v>
      </c>
      <c r="Y68" s="154">
        <f t="shared" si="24"/>
        <v>53.12555339</v>
      </c>
      <c r="Z68" s="154">
        <f t="shared" si="25"/>
        <v>10599.88</v>
      </c>
      <c r="AA68" s="154">
        <f t="shared" si="26"/>
        <v>12.03753892</v>
      </c>
    </row>
    <row r="69" ht="12.75" customHeight="1">
      <c r="A69" s="27" t="s">
        <v>140</v>
      </c>
      <c r="B69" s="155">
        <f t="shared" ref="B69:AA69" si="27">SUM(B29:B68)</f>
        <v>0</v>
      </c>
      <c r="C69" s="155">
        <f t="shared" si="27"/>
        <v>0</v>
      </c>
      <c r="D69" s="155">
        <f t="shared" si="27"/>
        <v>4799.46</v>
      </c>
      <c r="E69" s="155">
        <f t="shared" si="27"/>
        <v>100</v>
      </c>
      <c r="F69" s="155">
        <f t="shared" si="27"/>
        <v>26706.51</v>
      </c>
      <c r="G69" s="155">
        <f t="shared" si="27"/>
        <v>100</v>
      </c>
      <c r="H69" s="155">
        <f t="shared" si="27"/>
        <v>11970.33</v>
      </c>
      <c r="I69" s="155">
        <f t="shared" si="27"/>
        <v>100</v>
      </c>
      <c r="J69" s="155">
        <f t="shared" si="27"/>
        <v>11732.64</v>
      </c>
      <c r="K69" s="155">
        <f t="shared" si="27"/>
        <v>100</v>
      </c>
      <c r="L69" s="155">
        <f t="shared" si="27"/>
        <v>15135.18</v>
      </c>
      <c r="M69" s="155">
        <f t="shared" si="27"/>
        <v>100</v>
      </c>
      <c r="N69" s="155">
        <f t="shared" si="27"/>
        <v>9267.07</v>
      </c>
      <c r="O69" s="155">
        <f t="shared" si="27"/>
        <v>100</v>
      </c>
      <c r="P69" s="155">
        <f t="shared" si="27"/>
        <v>4719.03</v>
      </c>
      <c r="Q69" s="155">
        <f t="shared" si="27"/>
        <v>100</v>
      </c>
      <c r="R69" s="155">
        <f t="shared" si="27"/>
        <v>1640.84</v>
      </c>
      <c r="S69" s="155">
        <f t="shared" si="27"/>
        <v>100</v>
      </c>
      <c r="T69" s="155">
        <f t="shared" si="27"/>
        <v>366.09</v>
      </c>
      <c r="U69" s="155">
        <f t="shared" si="27"/>
        <v>100</v>
      </c>
      <c r="V69" s="155">
        <f t="shared" si="27"/>
        <v>1663.25</v>
      </c>
      <c r="W69" s="155">
        <f t="shared" si="27"/>
        <v>100</v>
      </c>
      <c r="X69" s="155">
        <f t="shared" si="27"/>
        <v>56.47</v>
      </c>
      <c r="Y69" s="155">
        <f t="shared" si="27"/>
        <v>100</v>
      </c>
      <c r="Z69" s="155">
        <f t="shared" si="27"/>
        <v>88056.87</v>
      </c>
      <c r="AA69" s="155">
        <f t="shared" si="27"/>
        <v>100</v>
      </c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8:Q28"/>
    <mergeCell ref="R28:S28"/>
    <mergeCell ref="T28:U28"/>
    <mergeCell ref="V28:W28"/>
    <mergeCell ref="Z28:Z29"/>
    <mergeCell ref="AA28:AA29"/>
    <mergeCell ref="F8:G8"/>
    <mergeCell ref="H8:I8"/>
    <mergeCell ref="A27:A29"/>
    <mergeCell ref="B27:Y27"/>
    <mergeCell ref="B28:C28"/>
    <mergeCell ref="D28:E28"/>
    <mergeCell ref="F28:G28"/>
    <mergeCell ref="X28:Y28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7:AA27"/>
    <mergeCell ref="H28:I28"/>
    <mergeCell ref="J28:K28"/>
    <mergeCell ref="L28:M28"/>
    <mergeCell ref="N28:O28"/>
  </mergeCells>
  <printOptions/>
  <pageMargins bottom="0.75" footer="0.0" header="0.0" left="0.7" right="0.7" top="0.75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5.88"/>
    <col customWidth="1" min="3" max="3" width="6.88"/>
    <col customWidth="1" min="4" max="4" width="10.25"/>
    <col customWidth="1" min="5" max="5" width="7.88"/>
    <col customWidth="1" min="6" max="6" width="11.75"/>
    <col customWidth="1" min="7" max="7" width="7.88"/>
    <col customWidth="1" min="8" max="8" width="11.75"/>
    <col customWidth="1" min="9" max="9" width="7.88"/>
    <col customWidth="1" min="10" max="10" width="11.75"/>
    <col customWidth="1" min="11" max="11" width="7.88"/>
    <col customWidth="1" min="12" max="12" width="11.75"/>
    <col customWidth="1" min="13" max="13" width="7.88"/>
    <col customWidth="1" min="14" max="14" width="9.75"/>
    <col customWidth="1" min="15" max="15" width="7.88"/>
    <col customWidth="1" min="16" max="16" width="8.63"/>
    <col customWidth="1" min="17" max="17" width="7.88"/>
    <col customWidth="1" min="18" max="18" width="7.38"/>
    <col customWidth="1" min="19" max="19" width="7.88"/>
    <col customWidth="1" min="20" max="20" width="13.13"/>
    <col customWidth="1" min="21" max="21" width="7.88"/>
    <col customWidth="1" min="22" max="22" width="10.25"/>
    <col customWidth="1" min="23" max="23" width="7.88"/>
    <col customWidth="1" min="24" max="24" width="11.75"/>
    <col customWidth="1" min="25" max="25" width="7.88"/>
    <col customWidth="1" min="26" max="26" width="9.25"/>
    <col customWidth="1" min="27" max="27" width="10.63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282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>
        <v>0.0</v>
      </c>
      <c r="C10" s="173">
        <v>0.0</v>
      </c>
      <c r="D10" s="16">
        <v>0.0</v>
      </c>
      <c r="E10" s="173">
        <f t="shared" ref="E10:E19" si="1">((D10/D$19*100))</f>
        <v>0</v>
      </c>
      <c r="F10" s="16">
        <v>168.06</v>
      </c>
      <c r="G10" s="173">
        <f t="shared" ref="G10:G19" si="2">((F10/F$19*100))</f>
        <v>8.468077173</v>
      </c>
      <c r="H10" s="136">
        <f>SUM(H28:H36)</f>
        <v>16.6</v>
      </c>
      <c r="I10" s="173">
        <f t="shared" ref="I10:I19" si="3">((H10/H$19*100))</f>
        <v>0.799110388</v>
      </c>
      <c r="J10" s="16">
        <v>369.1</v>
      </c>
      <c r="K10" s="173">
        <f t="shared" ref="K10:K19" si="4">((J10/J$19*100))</f>
        <v>20.77400182</v>
      </c>
      <c r="L10" s="16">
        <v>814.84</v>
      </c>
      <c r="M10" s="173">
        <f t="shared" ref="M10:M19" si="5">((L10/L$19*100))</f>
        <v>9.288964026</v>
      </c>
      <c r="N10" s="136">
        <v>4366.77</v>
      </c>
      <c r="O10" s="173">
        <f t="shared" ref="O10:O19" si="6">((N10/N$19*100))</f>
        <v>10.29773021</v>
      </c>
      <c r="P10" s="136">
        <f>SUM(P28:P36)</f>
        <v>710.22</v>
      </c>
      <c r="Q10" s="173">
        <f t="shared" ref="Q10:Q19" si="7">((P10/P$19*100))</f>
        <v>9.897874428</v>
      </c>
      <c r="R10" s="136">
        <f>SUM(R28:R36)</f>
        <v>202.7</v>
      </c>
      <c r="S10" s="173">
        <f t="shared" ref="S10:S19" si="8">((R10/R$19*100))</f>
        <v>30.05322698</v>
      </c>
      <c r="T10" s="136">
        <f>SUM(T28:T36)</f>
        <v>1683</v>
      </c>
      <c r="U10" s="173">
        <f t="shared" ref="U10:U19" si="9">((T10/T$19*100))</f>
        <v>11.44739097</v>
      </c>
      <c r="V10" s="136">
        <f>SUM(V28:V36)</f>
        <v>167.6</v>
      </c>
      <c r="W10" s="173">
        <f t="shared" ref="W10:W19" si="10">((V10/V$19*100))</f>
        <v>3.865491951</v>
      </c>
      <c r="X10" s="136">
        <f>SUM(X28:X36)</f>
        <v>0.1</v>
      </c>
      <c r="Y10" s="173">
        <f t="shared" ref="Y10:Y19" si="11">((X10/X$19*100))</f>
        <v>0.007646253718</v>
      </c>
      <c r="Z10" s="136">
        <f t="shared" ref="Z10:Z18" si="12">SUM(B10+D10+F10+H10+J10+L10+N10+P10+T10+V10+X10+R10)</f>
        <v>8498.99</v>
      </c>
      <c r="AA10" s="173">
        <f t="shared" ref="AA10:AA19" si="13">((Z10/Z$19*100))</f>
        <v>9.905424587</v>
      </c>
    </row>
    <row r="11" ht="24.75" customHeight="1">
      <c r="A11" s="22" t="s">
        <v>262</v>
      </c>
      <c r="B11" s="22">
        <v>0.0</v>
      </c>
      <c r="C11" s="174">
        <v>0.0</v>
      </c>
      <c r="D11" s="22">
        <v>267.89</v>
      </c>
      <c r="E11" s="174">
        <f t="shared" si="1"/>
        <v>45.42279194</v>
      </c>
      <c r="F11" s="22">
        <v>171.38</v>
      </c>
      <c r="G11" s="174">
        <f t="shared" si="2"/>
        <v>8.635362763</v>
      </c>
      <c r="H11" s="139">
        <f>SUM(H37:H44)</f>
        <v>129.46</v>
      </c>
      <c r="I11" s="174">
        <f t="shared" si="3"/>
        <v>6.232098242</v>
      </c>
      <c r="J11" s="22">
        <v>499.81</v>
      </c>
      <c r="K11" s="174">
        <f t="shared" si="4"/>
        <v>28.13073382</v>
      </c>
      <c r="L11" s="22">
        <v>617.02</v>
      </c>
      <c r="M11" s="174">
        <f t="shared" si="5"/>
        <v>7.033867487</v>
      </c>
      <c r="N11" s="139">
        <v>3946.04</v>
      </c>
      <c r="O11" s="174">
        <f t="shared" si="6"/>
        <v>9.305563449</v>
      </c>
      <c r="P11" s="139">
        <f>SUM(P37:P44)</f>
        <v>656.73</v>
      </c>
      <c r="Q11" s="174">
        <f t="shared" si="7"/>
        <v>9.152419072</v>
      </c>
      <c r="R11" s="139">
        <f>SUM(R37:R44)</f>
        <v>62.25</v>
      </c>
      <c r="S11" s="174">
        <f t="shared" si="8"/>
        <v>9.229469065</v>
      </c>
      <c r="T11" s="139">
        <f>SUM(T37:T44)</f>
        <v>1165.8</v>
      </c>
      <c r="U11" s="174">
        <f t="shared" si="9"/>
        <v>7.929511823</v>
      </c>
      <c r="V11" s="139">
        <f>SUM(V37:V44)</f>
        <v>1534.1</v>
      </c>
      <c r="W11" s="174">
        <f t="shared" si="10"/>
        <v>35.38216707</v>
      </c>
      <c r="X11" s="139">
        <f>SUM(X37:X44)</f>
        <v>95.5</v>
      </c>
      <c r="Y11" s="174">
        <f t="shared" si="11"/>
        <v>7.302172301</v>
      </c>
      <c r="Z11" s="139">
        <f t="shared" si="12"/>
        <v>9145.98</v>
      </c>
      <c r="AA11" s="174">
        <f t="shared" si="13"/>
        <v>10.65948015</v>
      </c>
    </row>
    <row r="12" ht="24.75" customHeight="1">
      <c r="A12" s="22" t="s">
        <v>263</v>
      </c>
      <c r="B12" s="22">
        <v>0.0</v>
      </c>
      <c r="C12" s="174">
        <v>0.0</v>
      </c>
      <c r="D12" s="22">
        <v>1.02</v>
      </c>
      <c r="E12" s="174">
        <f t="shared" si="1"/>
        <v>0.1729487766</v>
      </c>
      <c r="F12" s="22">
        <v>19.48</v>
      </c>
      <c r="G12" s="174">
        <f t="shared" si="2"/>
        <v>0.9815431592</v>
      </c>
      <c r="H12" s="139">
        <f>SUM(H45:H50)</f>
        <v>200.33</v>
      </c>
      <c r="I12" s="174">
        <f t="shared" si="3"/>
        <v>9.643721929</v>
      </c>
      <c r="J12" s="22">
        <v>106.94</v>
      </c>
      <c r="K12" s="174">
        <f t="shared" si="4"/>
        <v>6.018888526</v>
      </c>
      <c r="L12" s="22">
        <v>94.58</v>
      </c>
      <c r="M12" s="174">
        <f t="shared" si="5"/>
        <v>1.078187396</v>
      </c>
      <c r="N12" s="139">
        <v>147.39</v>
      </c>
      <c r="O12" s="174">
        <f t="shared" si="6"/>
        <v>0.3475755433</v>
      </c>
      <c r="P12" s="139">
        <f>SUM(P45:P50)</f>
        <v>718.08</v>
      </c>
      <c r="Q12" s="174">
        <f t="shared" si="7"/>
        <v>10.00741414</v>
      </c>
      <c r="R12" s="139">
        <f>SUM(R45:R50)</f>
        <v>0.9</v>
      </c>
      <c r="S12" s="174">
        <f t="shared" si="8"/>
        <v>0.133438107</v>
      </c>
      <c r="T12" s="139">
        <f>SUM(T45:T50)</f>
        <v>317</v>
      </c>
      <c r="U12" s="174">
        <f t="shared" si="9"/>
        <v>2.156163362</v>
      </c>
      <c r="V12" s="139">
        <f>SUM(V45:V50)</f>
        <v>58.6</v>
      </c>
      <c r="W12" s="174">
        <f t="shared" si="10"/>
        <v>1.351538355</v>
      </c>
      <c r="X12" s="139">
        <f>SUM(X45:X50)</f>
        <v>393.57</v>
      </c>
      <c r="Y12" s="174">
        <f t="shared" si="11"/>
        <v>30.09336076</v>
      </c>
      <c r="Z12" s="139">
        <f t="shared" si="12"/>
        <v>2057.89</v>
      </c>
      <c r="AA12" s="174">
        <f t="shared" si="13"/>
        <v>2.398434897</v>
      </c>
    </row>
    <row r="13" ht="24.75" customHeight="1">
      <c r="A13" s="22" t="s">
        <v>264</v>
      </c>
      <c r="B13" s="22">
        <v>0.0</v>
      </c>
      <c r="C13" s="174">
        <v>0.0</v>
      </c>
      <c r="D13" s="22">
        <v>0.0</v>
      </c>
      <c r="E13" s="174">
        <f t="shared" si="1"/>
        <v>0</v>
      </c>
      <c r="F13" s="22">
        <v>215.74</v>
      </c>
      <c r="G13" s="174">
        <f t="shared" si="2"/>
        <v>10.8705401</v>
      </c>
      <c r="H13" s="139">
        <f>SUM(H51:H52)</f>
        <v>234.8</v>
      </c>
      <c r="I13" s="174">
        <f t="shared" si="3"/>
        <v>11.30307946</v>
      </c>
      <c r="J13" s="22">
        <v>83.1</v>
      </c>
      <c r="K13" s="174">
        <f t="shared" si="4"/>
        <v>4.67710526</v>
      </c>
      <c r="L13" s="22">
        <v>421.29</v>
      </c>
      <c r="M13" s="174">
        <f t="shared" si="5"/>
        <v>4.802596405</v>
      </c>
      <c r="N13" s="139">
        <v>33.72</v>
      </c>
      <c r="O13" s="174">
        <f t="shared" si="6"/>
        <v>0.07951860587</v>
      </c>
      <c r="P13" s="139">
        <f>SUM(P51:P52)</f>
        <v>34.5</v>
      </c>
      <c r="Q13" s="174">
        <f t="shared" si="7"/>
        <v>0.4808040716</v>
      </c>
      <c r="R13" s="139">
        <f>SUM(R51:R52)</f>
        <v>0.6</v>
      </c>
      <c r="S13" s="174">
        <f t="shared" si="8"/>
        <v>0.08895873797</v>
      </c>
      <c r="T13" s="139">
        <f>SUM(T51:T52)</f>
        <v>27.66</v>
      </c>
      <c r="U13" s="174">
        <f t="shared" si="9"/>
        <v>0.1881371565</v>
      </c>
      <c r="V13" s="139">
        <f>SUM(V51:V52)</f>
        <v>0</v>
      </c>
      <c r="W13" s="174">
        <f t="shared" si="10"/>
        <v>0</v>
      </c>
      <c r="X13" s="139">
        <f>SUM(X51:X52)</f>
        <v>0</v>
      </c>
      <c r="Y13" s="174">
        <f t="shared" si="11"/>
        <v>0</v>
      </c>
      <c r="Z13" s="139">
        <f t="shared" si="12"/>
        <v>1051.41</v>
      </c>
      <c r="AA13" s="174">
        <f t="shared" si="13"/>
        <v>1.225400014</v>
      </c>
    </row>
    <row r="14" ht="24.75" customHeight="1">
      <c r="A14" s="22" t="s">
        <v>265</v>
      </c>
      <c r="B14" s="22">
        <v>0.0</v>
      </c>
      <c r="C14" s="174">
        <v>0.0</v>
      </c>
      <c r="D14" s="22">
        <v>130.94</v>
      </c>
      <c r="E14" s="174">
        <f t="shared" si="1"/>
        <v>22.20187531</v>
      </c>
      <c r="F14" s="22">
        <v>404.38</v>
      </c>
      <c r="G14" s="174">
        <f t="shared" si="2"/>
        <v>20.37558638</v>
      </c>
      <c r="H14" s="139">
        <f>SUM(H53:H55)</f>
        <v>1083.93</v>
      </c>
      <c r="I14" s="174">
        <f t="shared" si="3"/>
        <v>52.17950137</v>
      </c>
      <c r="J14" s="22">
        <v>325.57</v>
      </c>
      <c r="K14" s="174">
        <f t="shared" si="4"/>
        <v>18.32400914</v>
      </c>
      <c r="L14" s="22">
        <v>1535.47</v>
      </c>
      <c r="M14" s="174">
        <f t="shared" si="5"/>
        <v>17.50395856</v>
      </c>
      <c r="N14" s="139">
        <v>3154.15</v>
      </c>
      <c r="O14" s="174">
        <f t="shared" si="6"/>
        <v>7.438126059</v>
      </c>
      <c r="P14" s="139">
        <f>SUM(P53:P55)</f>
        <v>2636.81</v>
      </c>
      <c r="Q14" s="174">
        <f t="shared" si="7"/>
        <v>36.74750679</v>
      </c>
      <c r="R14" s="139">
        <f>SUM(R53:R55)</f>
        <v>143.3</v>
      </c>
      <c r="S14" s="174">
        <f t="shared" si="8"/>
        <v>21.24631192</v>
      </c>
      <c r="T14" s="139">
        <f>SUM(T53:T55)</f>
        <v>63.08</v>
      </c>
      <c r="U14" s="174">
        <f t="shared" si="9"/>
        <v>0.4290561038</v>
      </c>
      <c r="V14" s="139">
        <f>SUM(V53:V55)</f>
        <v>125.55</v>
      </c>
      <c r="W14" s="174">
        <f t="shared" si="10"/>
        <v>2.895659394</v>
      </c>
      <c r="X14" s="139">
        <f>SUM(X53:X55)</f>
        <v>90.13</v>
      </c>
      <c r="Y14" s="174">
        <f t="shared" si="11"/>
        <v>6.891568476</v>
      </c>
      <c r="Z14" s="139">
        <f t="shared" si="12"/>
        <v>9693.31</v>
      </c>
      <c r="AA14" s="174">
        <f t="shared" si="13"/>
        <v>11.29738371</v>
      </c>
    </row>
    <row r="15" ht="24.75" customHeight="1">
      <c r="A15" s="22" t="s">
        <v>73</v>
      </c>
      <c r="B15" s="22">
        <v>0.0</v>
      </c>
      <c r="C15" s="174">
        <v>0.0</v>
      </c>
      <c r="D15" s="22">
        <v>3.02</v>
      </c>
      <c r="E15" s="174">
        <f t="shared" si="1"/>
        <v>0.512064025</v>
      </c>
      <c r="F15" s="22">
        <v>28.95</v>
      </c>
      <c r="G15" s="174">
        <f t="shared" si="2"/>
        <v>1.458710188</v>
      </c>
      <c r="H15" s="139">
        <f>SUM(H56:H58)</f>
        <v>73.36</v>
      </c>
      <c r="I15" s="174">
        <f t="shared" si="3"/>
        <v>3.531490245</v>
      </c>
      <c r="J15" s="22">
        <v>14.16</v>
      </c>
      <c r="K15" s="174">
        <f t="shared" si="4"/>
        <v>0.7969652285</v>
      </c>
      <c r="L15" s="22">
        <v>18.77</v>
      </c>
      <c r="M15" s="174">
        <f t="shared" si="5"/>
        <v>0.2139731171</v>
      </c>
      <c r="N15" s="139">
        <v>404.25</v>
      </c>
      <c r="O15" s="174">
        <f t="shared" si="6"/>
        <v>0.9533035712</v>
      </c>
      <c r="P15" s="139">
        <f>SUM(P56:P58)</f>
        <v>25.27</v>
      </c>
      <c r="Q15" s="174">
        <f t="shared" si="7"/>
        <v>0.352171562</v>
      </c>
      <c r="R15" s="139">
        <f>SUM(R56:R58)</f>
        <v>103.4</v>
      </c>
      <c r="S15" s="174">
        <f t="shared" si="8"/>
        <v>15.33055584</v>
      </c>
      <c r="T15" s="139">
        <f>SUM(T56:T58)</f>
        <v>8</v>
      </c>
      <c r="U15" s="174">
        <f t="shared" si="9"/>
        <v>0.05441421735</v>
      </c>
      <c r="V15" s="139">
        <f>SUM(V56:V58)</f>
        <v>2</v>
      </c>
      <c r="W15" s="174">
        <f t="shared" si="10"/>
        <v>0.04612758891</v>
      </c>
      <c r="X15" s="139">
        <f>SUM(X56:X58)</f>
        <v>8.5</v>
      </c>
      <c r="Y15" s="174">
        <f t="shared" si="11"/>
        <v>0.649931566</v>
      </c>
      <c r="Z15" s="139">
        <f t="shared" si="12"/>
        <v>689.68</v>
      </c>
      <c r="AA15" s="174">
        <f t="shared" si="13"/>
        <v>0.8038100091</v>
      </c>
    </row>
    <row r="16" ht="24.75" customHeight="1">
      <c r="A16" s="22" t="s">
        <v>266</v>
      </c>
      <c r="B16" s="22">
        <v>0.0</v>
      </c>
      <c r="C16" s="174">
        <v>0.0</v>
      </c>
      <c r="D16" s="22">
        <v>20.0</v>
      </c>
      <c r="E16" s="174">
        <f t="shared" si="1"/>
        <v>3.391152483</v>
      </c>
      <c r="F16" s="22">
        <v>488.85</v>
      </c>
      <c r="G16" s="174">
        <f t="shared" si="2"/>
        <v>24.63179535</v>
      </c>
      <c r="H16" s="139">
        <f>SUM(H59:H62)</f>
        <v>208.84</v>
      </c>
      <c r="I16" s="174">
        <f t="shared" si="3"/>
        <v>10.05338635</v>
      </c>
      <c r="J16" s="22">
        <v>375.96</v>
      </c>
      <c r="K16" s="174">
        <f t="shared" si="4"/>
        <v>21.16010221</v>
      </c>
      <c r="L16" s="22">
        <v>4075.16</v>
      </c>
      <c r="M16" s="174">
        <f t="shared" si="5"/>
        <v>46.45576388</v>
      </c>
      <c r="N16" s="139">
        <v>11381.91</v>
      </c>
      <c r="O16" s="174">
        <f t="shared" si="6"/>
        <v>26.84085455</v>
      </c>
      <c r="P16" s="139">
        <f>SUM(P59:P62)</f>
        <v>547.29</v>
      </c>
      <c r="Q16" s="174">
        <f t="shared" si="7"/>
        <v>7.627224938</v>
      </c>
      <c r="R16" s="139">
        <f>SUM(R59:R62)</f>
        <v>155.92</v>
      </c>
      <c r="S16" s="174">
        <f t="shared" si="8"/>
        <v>23.11741071</v>
      </c>
      <c r="T16" s="139">
        <f>SUM(T59:T62)</f>
        <v>11359.85</v>
      </c>
      <c r="U16" s="174">
        <f t="shared" si="9"/>
        <v>77.26716837</v>
      </c>
      <c r="V16" s="139">
        <f>SUM(V59:V62)</f>
        <v>0</v>
      </c>
      <c r="W16" s="174">
        <f t="shared" si="10"/>
        <v>0</v>
      </c>
      <c r="X16" s="139">
        <f>SUM(X59:X62)</f>
        <v>0.02</v>
      </c>
      <c r="Y16" s="174">
        <f t="shared" si="11"/>
        <v>0.001529250744</v>
      </c>
      <c r="Z16" s="139">
        <f t="shared" si="12"/>
        <v>28613.8</v>
      </c>
      <c r="AA16" s="174">
        <f t="shared" si="13"/>
        <v>33.34888476</v>
      </c>
    </row>
    <row r="17" ht="24.75" customHeight="1">
      <c r="A17" s="22" t="s">
        <v>267</v>
      </c>
      <c r="B17" s="22">
        <v>0.0</v>
      </c>
      <c r="C17" s="174">
        <v>0.0</v>
      </c>
      <c r="D17" s="22">
        <v>0.0</v>
      </c>
      <c r="E17" s="174">
        <f t="shared" si="1"/>
        <v>0</v>
      </c>
      <c r="F17" s="22">
        <v>11.37</v>
      </c>
      <c r="G17" s="174">
        <f t="shared" si="2"/>
        <v>0.5729027577</v>
      </c>
      <c r="H17" s="139">
        <f>SUM(H63:H65)</f>
        <v>0</v>
      </c>
      <c r="I17" s="174">
        <f t="shared" si="3"/>
        <v>0</v>
      </c>
      <c r="J17" s="22">
        <v>2.1</v>
      </c>
      <c r="K17" s="174">
        <f t="shared" si="4"/>
        <v>0.1181939957</v>
      </c>
      <c r="L17" s="22">
        <v>1195.0</v>
      </c>
      <c r="M17" s="174">
        <f t="shared" si="5"/>
        <v>13.62268913</v>
      </c>
      <c r="N17" s="139">
        <v>6385.92</v>
      </c>
      <c r="O17" s="174">
        <f t="shared" si="6"/>
        <v>15.05929584</v>
      </c>
      <c r="P17" s="139">
        <f>SUM(P63:P65)</f>
        <v>66.11</v>
      </c>
      <c r="Q17" s="174">
        <f t="shared" si="7"/>
        <v>0.9213320921</v>
      </c>
      <c r="R17" s="139">
        <f>SUM(R63:R65)</f>
        <v>0</v>
      </c>
      <c r="S17" s="174">
        <f t="shared" si="8"/>
        <v>0</v>
      </c>
      <c r="T17" s="139">
        <f>SUM(T63:T65)</f>
        <v>0</v>
      </c>
      <c r="U17" s="174">
        <f t="shared" si="9"/>
        <v>0</v>
      </c>
      <c r="V17" s="139">
        <f>SUM(V63:V65)</f>
        <v>7</v>
      </c>
      <c r="W17" s="174">
        <f t="shared" si="10"/>
        <v>0.1614465612</v>
      </c>
      <c r="X17" s="139">
        <f>SUM(X63:X65)</f>
        <v>600</v>
      </c>
      <c r="Y17" s="174">
        <f t="shared" si="11"/>
        <v>45.87752231</v>
      </c>
      <c r="Z17" s="139">
        <f t="shared" si="12"/>
        <v>8267.5</v>
      </c>
      <c r="AA17" s="174">
        <f t="shared" si="13"/>
        <v>9.63562703</v>
      </c>
    </row>
    <row r="18" ht="24.75" customHeight="1">
      <c r="A18" s="44" t="s">
        <v>268</v>
      </c>
      <c r="B18" s="44">
        <v>0.0</v>
      </c>
      <c r="C18" s="175">
        <v>0.0</v>
      </c>
      <c r="D18" s="44">
        <v>166.9</v>
      </c>
      <c r="E18" s="175">
        <f t="shared" si="1"/>
        <v>28.29916747</v>
      </c>
      <c r="F18" s="44">
        <v>476.42</v>
      </c>
      <c r="G18" s="175">
        <f t="shared" si="2"/>
        <v>24.00548213</v>
      </c>
      <c r="H18" s="142">
        <f>SUM(H66)</f>
        <v>129.99</v>
      </c>
      <c r="I18" s="175">
        <f t="shared" si="3"/>
        <v>6.257612008</v>
      </c>
      <c r="J18" s="44">
        <v>0.0</v>
      </c>
      <c r="K18" s="175">
        <f t="shared" si="4"/>
        <v>0</v>
      </c>
      <c r="L18" s="44">
        <v>0.0</v>
      </c>
      <c r="M18" s="175">
        <f t="shared" si="5"/>
        <v>0</v>
      </c>
      <c r="N18" s="142">
        <v>12585.02</v>
      </c>
      <c r="O18" s="175">
        <f t="shared" si="6"/>
        <v>29.67803218</v>
      </c>
      <c r="P18" s="142">
        <f>SUM(P66)</f>
        <v>1780.47</v>
      </c>
      <c r="Q18" s="175">
        <f t="shared" si="7"/>
        <v>24.81325291</v>
      </c>
      <c r="R18" s="142">
        <f>SUM(R66)</f>
        <v>5.4</v>
      </c>
      <c r="S18" s="175">
        <f t="shared" si="8"/>
        <v>0.8006286417</v>
      </c>
      <c r="T18" s="142">
        <f>SUM(T66)</f>
        <v>77.65</v>
      </c>
      <c r="U18" s="175">
        <f t="shared" si="9"/>
        <v>0.5281579971</v>
      </c>
      <c r="V18" s="142">
        <f>SUM(V66)</f>
        <v>2440.95</v>
      </c>
      <c r="W18" s="175">
        <f t="shared" si="10"/>
        <v>56.29756908</v>
      </c>
      <c r="X18" s="142">
        <f>SUM(X66)</f>
        <v>120.01</v>
      </c>
      <c r="Y18" s="175">
        <f t="shared" si="11"/>
        <v>9.176269087</v>
      </c>
      <c r="Z18" s="142">
        <f t="shared" si="12"/>
        <v>17782.81</v>
      </c>
      <c r="AA18" s="175">
        <f t="shared" si="13"/>
        <v>20.72555485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7">
        <f>SUM(D10:D18)</f>
        <v>589.77</v>
      </c>
      <c r="E19" s="178">
        <f t="shared" si="1"/>
        <v>100</v>
      </c>
      <c r="F19" s="177">
        <f>SUM(F10:F18)</f>
        <v>1984.63</v>
      </c>
      <c r="G19" s="178">
        <f t="shared" si="2"/>
        <v>100</v>
      </c>
      <c r="H19" s="155">
        <f>SUM(H10:H18)</f>
        <v>2077.31</v>
      </c>
      <c r="I19" s="178">
        <f t="shared" si="3"/>
        <v>100</v>
      </c>
      <c r="J19" s="177">
        <f>SUM(J10:J18)</f>
        <v>1776.74</v>
      </c>
      <c r="K19" s="178">
        <f t="shared" si="4"/>
        <v>100</v>
      </c>
      <c r="L19" s="177">
        <f>SUM(L10:L18)</f>
        <v>8772.13</v>
      </c>
      <c r="M19" s="178">
        <f t="shared" si="5"/>
        <v>100</v>
      </c>
      <c r="N19" s="155">
        <f>SUM(N10:N18)</f>
        <v>42405.17</v>
      </c>
      <c r="O19" s="178">
        <f t="shared" si="6"/>
        <v>100</v>
      </c>
      <c r="P19" s="155">
        <f>SUM(P10:P18)</f>
        <v>7175.48</v>
      </c>
      <c r="Q19" s="178">
        <f t="shared" si="7"/>
        <v>100</v>
      </c>
      <c r="R19" s="155">
        <f>SUM(R10:R18)</f>
        <v>674.47</v>
      </c>
      <c r="S19" s="178">
        <f t="shared" si="8"/>
        <v>100</v>
      </c>
      <c r="T19" s="155">
        <f>SUM(T10:T18)</f>
        <v>14702.04</v>
      </c>
      <c r="U19" s="178">
        <f t="shared" si="9"/>
        <v>100</v>
      </c>
      <c r="V19" s="155">
        <f>SUM(V10:V18)</f>
        <v>4335.8</v>
      </c>
      <c r="W19" s="178">
        <f t="shared" si="10"/>
        <v>100</v>
      </c>
      <c r="X19" s="155">
        <f>SUM(X10:X18)</f>
        <v>1307.83</v>
      </c>
      <c r="Y19" s="178">
        <f t="shared" si="11"/>
        <v>100</v>
      </c>
      <c r="Z19" s="155">
        <f>SUM(Z10:Z18)</f>
        <v>85801.37</v>
      </c>
      <c r="AA19" s="180">
        <f t="shared" si="13"/>
        <v>100</v>
      </c>
    </row>
    <row r="20" ht="12.75" customHeight="1"/>
    <row r="21" ht="12.75" customHeight="1">
      <c r="A21" s="1" t="s">
        <v>0</v>
      </c>
    </row>
    <row r="22" ht="12.75" customHeight="1">
      <c r="A22" s="1" t="s">
        <v>2</v>
      </c>
    </row>
    <row r="23" ht="12.75" customHeight="1">
      <c r="A23" s="1" t="s">
        <v>190</v>
      </c>
    </row>
    <row r="24" ht="12.75" customHeight="1"/>
    <row r="25" ht="12.75" customHeight="1">
      <c r="A25" s="181" t="s">
        <v>216</v>
      </c>
      <c r="B25" s="166" t="s">
        <v>260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9"/>
      <c r="Z25" s="166" t="s">
        <v>15</v>
      </c>
      <c r="AA25" s="159"/>
    </row>
    <row r="26" ht="12.75" customHeight="1">
      <c r="A26" s="182"/>
      <c r="B26" s="168" t="s">
        <v>154</v>
      </c>
      <c r="C26" s="71"/>
      <c r="D26" s="168" t="s">
        <v>155</v>
      </c>
      <c r="E26" s="71"/>
      <c r="F26" s="168" t="s">
        <v>156</v>
      </c>
      <c r="G26" s="71"/>
      <c r="H26" s="168" t="s">
        <v>157</v>
      </c>
      <c r="I26" s="71"/>
      <c r="J26" s="168" t="s">
        <v>158</v>
      </c>
      <c r="K26" s="71"/>
      <c r="L26" s="168" t="s">
        <v>159</v>
      </c>
      <c r="M26" s="71"/>
      <c r="N26" s="169" t="s">
        <v>161</v>
      </c>
      <c r="O26" s="71"/>
      <c r="P26" s="168" t="s">
        <v>162</v>
      </c>
      <c r="Q26" s="71"/>
      <c r="R26" s="168" t="s">
        <v>163</v>
      </c>
      <c r="S26" s="71"/>
      <c r="T26" s="168" t="s">
        <v>164</v>
      </c>
      <c r="U26" s="71"/>
      <c r="V26" s="168" t="s">
        <v>165</v>
      </c>
      <c r="W26" s="71"/>
      <c r="X26" s="168" t="s">
        <v>166</v>
      </c>
      <c r="Y26" s="71"/>
      <c r="Z26" s="96" t="s">
        <v>261</v>
      </c>
      <c r="AA26" s="170" t="s">
        <v>9</v>
      </c>
    </row>
    <row r="27" ht="12.75" customHeight="1">
      <c r="A27" s="120"/>
      <c r="B27" s="171" t="s">
        <v>261</v>
      </c>
      <c r="C27" s="171" t="s">
        <v>9</v>
      </c>
      <c r="D27" s="171" t="s">
        <v>261</v>
      </c>
      <c r="E27" s="171" t="s">
        <v>9</v>
      </c>
      <c r="F27" s="171" t="s">
        <v>261</v>
      </c>
      <c r="G27" s="171" t="s">
        <v>9</v>
      </c>
      <c r="H27" s="171" t="s">
        <v>261</v>
      </c>
      <c r="I27" s="171" t="s">
        <v>9</v>
      </c>
      <c r="J27" s="171" t="s">
        <v>261</v>
      </c>
      <c r="K27" s="171" t="s">
        <v>9</v>
      </c>
      <c r="L27" s="171" t="s">
        <v>261</v>
      </c>
      <c r="M27" s="171" t="s">
        <v>9</v>
      </c>
      <c r="N27" s="172" t="s">
        <v>261</v>
      </c>
      <c r="O27" s="171" t="s">
        <v>9</v>
      </c>
      <c r="P27" s="171" t="s">
        <v>261</v>
      </c>
      <c r="Q27" s="171" t="s">
        <v>9</v>
      </c>
      <c r="R27" s="171" t="s">
        <v>261</v>
      </c>
      <c r="S27" s="171" t="s">
        <v>9</v>
      </c>
      <c r="T27" s="171" t="s">
        <v>261</v>
      </c>
      <c r="U27" s="171" t="s">
        <v>9</v>
      </c>
      <c r="V27" s="171" t="s">
        <v>261</v>
      </c>
      <c r="W27" s="171" t="s">
        <v>9</v>
      </c>
      <c r="X27" s="171" t="s">
        <v>261</v>
      </c>
      <c r="Y27" s="171" t="s">
        <v>9</v>
      </c>
      <c r="Z27" s="14"/>
      <c r="AA27" s="15"/>
    </row>
    <row r="28" ht="12.75" customHeight="1">
      <c r="A28" s="16" t="s">
        <v>217</v>
      </c>
      <c r="B28" s="139"/>
      <c r="C28" s="139"/>
      <c r="D28" s="139"/>
      <c r="E28" s="150">
        <f>((D28/D$67*100))</f>
        <v>0</v>
      </c>
      <c r="F28" s="139">
        <v>20.0</v>
      </c>
      <c r="G28" s="150">
        <f>((F28/F$67*100))</f>
        <v>1.007744517</v>
      </c>
      <c r="H28" s="139"/>
      <c r="I28" s="150">
        <f>((H28/H$67*100))</f>
        <v>0</v>
      </c>
      <c r="J28" s="139"/>
      <c r="K28" s="150">
        <f>((J28/J$67*100))</f>
        <v>0</v>
      </c>
      <c r="L28" s="139">
        <v>38.160000000000004</v>
      </c>
      <c r="M28" s="150">
        <f>((L28/L$67*100))</f>
        <v>0.435014073</v>
      </c>
      <c r="N28" s="139">
        <v>842.3799999999999</v>
      </c>
      <c r="O28" s="150">
        <f>((N28/N$67*100))</f>
        <v>1.986503061</v>
      </c>
      <c r="P28" s="139">
        <v>5.5600000000000005</v>
      </c>
      <c r="Q28" s="150">
        <f>((P28/P$67*100))</f>
        <v>0.07748610546</v>
      </c>
      <c r="R28" s="139">
        <v>22.5</v>
      </c>
      <c r="S28" s="150">
        <f>((R28/R$67*100))</f>
        <v>3.335952674</v>
      </c>
      <c r="T28" s="139">
        <v>11.0</v>
      </c>
      <c r="U28" s="150">
        <f>((T28/T$67*100))</f>
        <v>0.07481954885</v>
      </c>
      <c r="V28" s="139"/>
      <c r="W28" s="150">
        <f>((V28/V$67*100))</f>
        <v>0</v>
      </c>
      <c r="X28" s="139">
        <v>0.1</v>
      </c>
      <c r="Y28" s="150">
        <f>((X28/X$67*100))</f>
        <v>0.007646253718</v>
      </c>
      <c r="Z28" s="139">
        <f t="shared" ref="Z28:Z66" si="14">B28+D28+F28+H28+J28+L28+N28+P28+R28+T28+V28+X28</f>
        <v>939.7</v>
      </c>
      <c r="AA28" s="150">
        <f t="shared" ref="AA28:AA66" si="15">((Z28/Z$19*100))</f>
        <v>1.095203958</v>
      </c>
    </row>
    <row r="29" ht="12.75" customHeight="1">
      <c r="A29" s="22" t="s">
        <v>218</v>
      </c>
      <c r="B29" s="139"/>
      <c r="C29" s="139"/>
      <c r="D29" s="139"/>
      <c r="E29" s="150">
        <f t="shared" ref="E29:E66" si="16">((D29/D$19*100))</f>
        <v>0</v>
      </c>
      <c r="F29" s="139">
        <v>30.0</v>
      </c>
      <c r="G29" s="150">
        <f t="shared" ref="G29:G66" si="17">((F29/F$19*100))</f>
        <v>1.511616775</v>
      </c>
      <c r="H29" s="139"/>
      <c r="I29" s="150">
        <f t="shared" ref="I29:I66" si="18">((H29/H$19*100))</f>
        <v>0</v>
      </c>
      <c r="J29" s="139">
        <v>5.7</v>
      </c>
      <c r="K29" s="150">
        <f t="shared" ref="K29:K66" si="19">((J29/J$19*100))</f>
        <v>0.3208122742</v>
      </c>
      <c r="L29" s="139">
        <v>347.23</v>
      </c>
      <c r="M29" s="150">
        <f t="shared" ref="M29:M66" si="20">((L29/L$19*100))</f>
        <v>3.958331671</v>
      </c>
      <c r="N29" s="139">
        <v>3420.6700000000005</v>
      </c>
      <c r="O29" s="150">
        <f t="shared" ref="O29:O66" si="21">((N29/N$19*100))</f>
        <v>8.066634328</v>
      </c>
      <c r="P29" s="139">
        <v>10.95</v>
      </c>
      <c r="Q29" s="150">
        <f t="shared" ref="Q29:Q66" si="22">((P29/P$19*100))</f>
        <v>0.1526030314</v>
      </c>
      <c r="R29" s="139">
        <v>1.9</v>
      </c>
      <c r="S29" s="150">
        <f t="shared" ref="S29:S66" si="23">((R29/R$19*100))</f>
        <v>0.2817026702</v>
      </c>
      <c r="T29" s="139">
        <v>284.0</v>
      </c>
      <c r="U29" s="150">
        <f t="shared" ref="U29:U66" si="24">((T29/T$19*100))</f>
        <v>1.931704716</v>
      </c>
      <c r="V29" s="139"/>
      <c r="W29" s="150">
        <f t="shared" ref="W29:W66" si="25">((V29/V$19*100))</f>
        <v>0</v>
      </c>
      <c r="X29" s="139"/>
      <c r="Y29" s="150">
        <f t="shared" ref="Y29:Y66" si="26">((X29/X$19*100))</f>
        <v>0</v>
      </c>
      <c r="Z29" s="139">
        <f t="shared" si="14"/>
        <v>4100.45</v>
      </c>
      <c r="AA29" s="150">
        <f t="shared" si="15"/>
        <v>4.779002946</v>
      </c>
    </row>
    <row r="30" ht="12.75" customHeight="1">
      <c r="A30" s="22" t="s">
        <v>219</v>
      </c>
      <c r="B30" s="139"/>
      <c r="C30" s="139"/>
      <c r="D30" s="139"/>
      <c r="E30" s="150">
        <f t="shared" si="16"/>
        <v>0</v>
      </c>
      <c r="F30" s="139"/>
      <c r="G30" s="150">
        <f t="shared" si="17"/>
        <v>0</v>
      </c>
      <c r="H30" s="139">
        <v>1.8</v>
      </c>
      <c r="I30" s="150">
        <f t="shared" si="18"/>
        <v>0.08665052399</v>
      </c>
      <c r="J30" s="139"/>
      <c r="K30" s="150">
        <f t="shared" si="19"/>
        <v>0</v>
      </c>
      <c r="L30" s="139">
        <v>66.5</v>
      </c>
      <c r="M30" s="150">
        <f t="shared" si="20"/>
        <v>0.7580827006</v>
      </c>
      <c r="N30" s="139"/>
      <c r="O30" s="150">
        <f t="shared" si="21"/>
        <v>0</v>
      </c>
      <c r="P30" s="139">
        <v>189.56</v>
      </c>
      <c r="Q30" s="150">
        <f t="shared" si="22"/>
        <v>2.641774488</v>
      </c>
      <c r="R30" s="139">
        <v>79.05</v>
      </c>
      <c r="S30" s="150">
        <f t="shared" si="23"/>
        <v>11.72031373</v>
      </c>
      <c r="T30" s="139">
        <v>26.0</v>
      </c>
      <c r="U30" s="150">
        <f t="shared" si="24"/>
        <v>0.1768462064</v>
      </c>
      <c r="V30" s="139">
        <v>2.5</v>
      </c>
      <c r="W30" s="150">
        <f t="shared" si="25"/>
        <v>0.05765948614</v>
      </c>
      <c r="X30" s="139"/>
      <c r="Y30" s="150">
        <f t="shared" si="26"/>
        <v>0</v>
      </c>
      <c r="Z30" s="139">
        <f t="shared" si="14"/>
        <v>365.41</v>
      </c>
      <c r="AA30" s="150">
        <f t="shared" si="15"/>
        <v>0.4258789807</v>
      </c>
    </row>
    <row r="31" ht="12.75" customHeight="1">
      <c r="A31" s="22" t="s">
        <v>220</v>
      </c>
      <c r="B31" s="139"/>
      <c r="C31" s="139"/>
      <c r="D31" s="139"/>
      <c r="E31" s="150">
        <f t="shared" si="16"/>
        <v>0</v>
      </c>
      <c r="F31" s="139"/>
      <c r="G31" s="150">
        <f t="shared" si="17"/>
        <v>0</v>
      </c>
      <c r="H31" s="139">
        <v>4.300000000000001</v>
      </c>
      <c r="I31" s="150">
        <f t="shared" si="18"/>
        <v>0.206998474</v>
      </c>
      <c r="J31" s="139"/>
      <c r="K31" s="150">
        <f t="shared" si="19"/>
        <v>0</v>
      </c>
      <c r="L31" s="139">
        <v>44.82</v>
      </c>
      <c r="M31" s="150">
        <f t="shared" si="20"/>
        <v>0.5109363404</v>
      </c>
      <c r="N31" s="139"/>
      <c r="O31" s="150">
        <f t="shared" si="21"/>
        <v>0</v>
      </c>
      <c r="P31" s="139">
        <v>308.79</v>
      </c>
      <c r="Q31" s="150">
        <f t="shared" si="22"/>
        <v>4.303405486</v>
      </c>
      <c r="R31" s="139">
        <v>49.900000000000006</v>
      </c>
      <c r="S31" s="150">
        <f t="shared" si="23"/>
        <v>7.398401708</v>
      </c>
      <c r="T31" s="139">
        <v>226.0</v>
      </c>
      <c r="U31" s="150">
        <f t="shared" si="24"/>
        <v>1.53720164</v>
      </c>
      <c r="V31" s="139"/>
      <c r="W31" s="150">
        <f t="shared" si="25"/>
        <v>0</v>
      </c>
      <c r="X31" s="139"/>
      <c r="Y31" s="150">
        <f t="shared" si="26"/>
        <v>0</v>
      </c>
      <c r="Z31" s="139">
        <f t="shared" si="14"/>
        <v>633.81</v>
      </c>
      <c r="AA31" s="150">
        <f t="shared" si="15"/>
        <v>0.7386944987</v>
      </c>
    </row>
    <row r="32" ht="12.75" customHeight="1">
      <c r="A32" s="22" t="s">
        <v>221</v>
      </c>
      <c r="B32" s="139"/>
      <c r="C32" s="139"/>
      <c r="D32" s="139"/>
      <c r="E32" s="150">
        <f t="shared" si="16"/>
        <v>0</v>
      </c>
      <c r="F32" s="139">
        <v>0.01</v>
      </c>
      <c r="G32" s="150">
        <f t="shared" si="17"/>
        <v>0.0005038722583</v>
      </c>
      <c r="H32" s="139">
        <v>1.6</v>
      </c>
      <c r="I32" s="150">
        <f t="shared" si="18"/>
        <v>0.077022688</v>
      </c>
      <c r="J32" s="139">
        <v>22.6</v>
      </c>
      <c r="K32" s="150">
        <f t="shared" si="19"/>
        <v>1.271992526</v>
      </c>
      <c r="L32" s="139">
        <v>178.73</v>
      </c>
      <c r="M32" s="150">
        <f t="shared" si="20"/>
        <v>2.037475505</v>
      </c>
      <c r="N32" s="139">
        <v>59.629999999999995</v>
      </c>
      <c r="O32" s="150">
        <f t="shared" si="21"/>
        <v>0.1406196461</v>
      </c>
      <c r="P32" s="139">
        <v>11.8</v>
      </c>
      <c r="Q32" s="150">
        <f t="shared" si="22"/>
        <v>0.1644489289</v>
      </c>
      <c r="R32" s="139">
        <v>31.5</v>
      </c>
      <c r="S32" s="150">
        <f t="shared" si="23"/>
        <v>4.670333744</v>
      </c>
      <c r="T32" s="139">
        <v>1129.5</v>
      </c>
      <c r="U32" s="150">
        <f t="shared" si="24"/>
        <v>7.682607312</v>
      </c>
      <c r="V32" s="139">
        <v>7.6000000000000005</v>
      </c>
      <c r="W32" s="150">
        <f t="shared" si="25"/>
        <v>0.1752848379</v>
      </c>
      <c r="X32" s="139"/>
      <c r="Y32" s="150">
        <f t="shared" si="26"/>
        <v>0</v>
      </c>
      <c r="Z32" s="139">
        <f t="shared" si="14"/>
        <v>1442.97</v>
      </c>
      <c r="AA32" s="150">
        <f t="shared" si="15"/>
        <v>1.681756364</v>
      </c>
    </row>
    <row r="33" ht="12.75" customHeight="1">
      <c r="A33" s="22" t="s">
        <v>222</v>
      </c>
      <c r="B33" s="139"/>
      <c r="C33" s="139"/>
      <c r="D33" s="139"/>
      <c r="E33" s="150">
        <f t="shared" si="16"/>
        <v>0</v>
      </c>
      <c r="F33" s="139"/>
      <c r="G33" s="150">
        <f t="shared" si="17"/>
        <v>0</v>
      </c>
      <c r="H33" s="139"/>
      <c r="I33" s="150">
        <f t="shared" si="18"/>
        <v>0</v>
      </c>
      <c r="J33" s="139"/>
      <c r="K33" s="150">
        <f t="shared" si="19"/>
        <v>0</v>
      </c>
      <c r="L33" s="139">
        <v>1.3900000000000001</v>
      </c>
      <c r="M33" s="150">
        <f t="shared" si="20"/>
        <v>0.0158456384</v>
      </c>
      <c r="N33" s="139">
        <v>7.429999999999999</v>
      </c>
      <c r="O33" s="150">
        <f t="shared" si="21"/>
        <v>0.01752144845</v>
      </c>
      <c r="P33" s="139">
        <v>75.46000000000001</v>
      </c>
      <c r="Q33" s="150">
        <f t="shared" si="22"/>
        <v>1.051636964</v>
      </c>
      <c r="R33" s="139">
        <v>12.4</v>
      </c>
      <c r="S33" s="150">
        <f t="shared" si="23"/>
        <v>1.838480585</v>
      </c>
      <c r="T33" s="139"/>
      <c r="U33" s="150">
        <f t="shared" si="24"/>
        <v>0</v>
      </c>
      <c r="V33" s="139"/>
      <c r="W33" s="150">
        <f t="shared" si="25"/>
        <v>0</v>
      </c>
      <c r="X33" s="139"/>
      <c r="Y33" s="150">
        <f t="shared" si="26"/>
        <v>0</v>
      </c>
      <c r="Z33" s="139">
        <f t="shared" si="14"/>
        <v>96.68</v>
      </c>
      <c r="AA33" s="150">
        <f t="shared" si="15"/>
        <v>0.1126788535</v>
      </c>
    </row>
    <row r="34" ht="12.75" customHeight="1">
      <c r="A34" s="22" t="s">
        <v>223</v>
      </c>
      <c r="B34" s="139"/>
      <c r="C34" s="139"/>
      <c r="D34" s="139"/>
      <c r="E34" s="150">
        <f t="shared" si="16"/>
        <v>0</v>
      </c>
      <c r="F34" s="139">
        <v>6.0</v>
      </c>
      <c r="G34" s="150">
        <f t="shared" si="17"/>
        <v>0.302323355</v>
      </c>
      <c r="H34" s="139"/>
      <c r="I34" s="150">
        <f t="shared" si="18"/>
        <v>0</v>
      </c>
      <c r="J34" s="139"/>
      <c r="K34" s="150">
        <f t="shared" si="19"/>
        <v>0</v>
      </c>
      <c r="L34" s="139">
        <v>131.6</v>
      </c>
      <c r="M34" s="150">
        <f t="shared" si="20"/>
        <v>1.500205765</v>
      </c>
      <c r="N34" s="139">
        <v>4.209999999999999</v>
      </c>
      <c r="O34" s="150">
        <f t="shared" si="21"/>
        <v>0.009928034718</v>
      </c>
      <c r="P34" s="139">
        <v>3.0</v>
      </c>
      <c r="Q34" s="150">
        <f t="shared" si="22"/>
        <v>0.04180904971</v>
      </c>
      <c r="R34" s="139"/>
      <c r="S34" s="150">
        <f t="shared" si="23"/>
        <v>0</v>
      </c>
      <c r="T34" s="139">
        <v>4.0</v>
      </c>
      <c r="U34" s="150">
        <f t="shared" si="24"/>
        <v>0.02720710867</v>
      </c>
      <c r="V34" s="139"/>
      <c r="W34" s="150">
        <f t="shared" si="25"/>
        <v>0</v>
      </c>
      <c r="X34" s="139"/>
      <c r="Y34" s="150">
        <f t="shared" si="26"/>
        <v>0</v>
      </c>
      <c r="Z34" s="139">
        <f t="shared" si="14"/>
        <v>148.81</v>
      </c>
      <c r="AA34" s="150">
        <f t="shared" si="15"/>
        <v>0.1734354591</v>
      </c>
    </row>
    <row r="35" ht="12.75" customHeight="1">
      <c r="A35" s="22" t="s">
        <v>224</v>
      </c>
      <c r="B35" s="139"/>
      <c r="C35" s="139"/>
      <c r="D35" s="139"/>
      <c r="E35" s="150">
        <f t="shared" si="16"/>
        <v>0</v>
      </c>
      <c r="F35" s="139">
        <v>111.5</v>
      </c>
      <c r="G35" s="150">
        <f t="shared" si="17"/>
        <v>5.61817568</v>
      </c>
      <c r="H35" s="139">
        <v>8.9</v>
      </c>
      <c r="I35" s="150">
        <f t="shared" si="18"/>
        <v>0.428438702</v>
      </c>
      <c r="J35" s="139">
        <v>0.8</v>
      </c>
      <c r="K35" s="150">
        <f t="shared" si="19"/>
        <v>0.04502628409</v>
      </c>
      <c r="L35" s="139">
        <v>4.51</v>
      </c>
      <c r="M35" s="150">
        <f t="shared" si="20"/>
        <v>0.05141282676</v>
      </c>
      <c r="N35" s="139">
        <v>12.8</v>
      </c>
      <c r="O35" s="150">
        <f t="shared" si="21"/>
        <v>0.03018499867</v>
      </c>
      <c r="P35" s="139">
        <v>100.1</v>
      </c>
      <c r="Q35" s="150">
        <f t="shared" si="22"/>
        <v>1.395028625</v>
      </c>
      <c r="R35" s="139">
        <v>5.45</v>
      </c>
      <c r="S35" s="150">
        <f t="shared" si="23"/>
        <v>0.8080418699</v>
      </c>
      <c r="T35" s="139"/>
      <c r="U35" s="150">
        <f t="shared" si="24"/>
        <v>0</v>
      </c>
      <c r="V35" s="139">
        <v>5.5</v>
      </c>
      <c r="W35" s="150">
        <f t="shared" si="25"/>
        <v>0.1268508695</v>
      </c>
      <c r="X35" s="139"/>
      <c r="Y35" s="150">
        <f t="shared" si="26"/>
        <v>0</v>
      </c>
      <c r="Z35" s="139">
        <f t="shared" si="14"/>
        <v>249.56</v>
      </c>
      <c r="AA35" s="150">
        <f t="shared" si="15"/>
        <v>0.2908578266</v>
      </c>
    </row>
    <row r="36" ht="12.75" customHeight="1">
      <c r="A36" s="44" t="s">
        <v>225</v>
      </c>
      <c r="B36" s="142"/>
      <c r="C36" s="142"/>
      <c r="D36" s="142"/>
      <c r="E36" s="151">
        <f t="shared" si="16"/>
        <v>0</v>
      </c>
      <c r="F36" s="142">
        <v>0.55</v>
      </c>
      <c r="G36" s="151">
        <f t="shared" si="17"/>
        <v>0.02771297421</v>
      </c>
      <c r="H36" s="142"/>
      <c r="I36" s="151">
        <f t="shared" si="18"/>
        <v>0</v>
      </c>
      <c r="J36" s="142">
        <v>340.0</v>
      </c>
      <c r="K36" s="151">
        <f t="shared" si="19"/>
        <v>19.13617074</v>
      </c>
      <c r="L36" s="142">
        <v>1.9</v>
      </c>
      <c r="M36" s="151">
        <f t="shared" si="20"/>
        <v>0.02165950573</v>
      </c>
      <c r="N36" s="142">
        <v>19.650000000000002</v>
      </c>
      <c r="O36" s="151">
        <f t="shared" si="21"/>
        <v>0.04633868936</v>
      </c>
      <c r="P36" s="142">
        <v>5.0</v>
      </c>
      <c r="Q36" s="151">
        <f t="shared" si="22"/>
        <v>0.06968174951</v>
      </c>
      <c r="R36" s="142"/>
      <c r="S36" s="151">
        <f t="shared" si="23"/>
        <v>0</v>
      </c>
      <c r="T36" s="142">
        <v>2.5</v>
      </c>
      <c r="U36" s="151">
        <f t="shared" si="24"/>
        <v>0.01700444292</v>
      </c>
      <c r="V36" s="142">
        <v>152.0</v>
      </c>
      <c r="W36" s="151">
        <f t="shared" si="25"/>
        <v>3.505696757</v>
      </c>
      <c r="X36" s="142"/>
      <c r="Y36" s="151">
        <f t="shared" si="26"/>
        <v>0</v>
      </c>
      <c r="Z36" s="142">
        <f t="shared" si="14"/>
        <v>521.6</v>
      </c>
      <c r="AA36" s="151">
        <f t="shared" si="15"/>
        <v>0.6079157011</v>
      </c>
    </row>
    <row r="37" ht="12.75" customHeight="1">
      <c r="A37" s="16" t="s">
        <v>226</v>
      </c>
      <c r="B37" s="136"/>
      <c r="C37" s="136"/>
      <c r="D37" s="136"/>
      <c r="E37" s="152">
        <f t="shared" si="16"/>
        <v>0</v>
      </c>
      <c r="F37" s="136"/>
      <c r="G37" s="152">
        <f t="shared" si="17"/>
        <v>0</v>
      </c>
      <c r="H37" s="136">
        <v>4.51</v>
      </c>
      <c r="I37" s="152">
        <f t="shared" si="18"/>
        <v>0.2171077018</v>
      </c>
      <c r="J37" s="136">
        <v>0.5</v>
      </c>
      <c r="K37" s="152">
        <f t="shared" si="19"/>
        <v>0.02814142756</v>
      </c>
      <c r="L37" s="136"/>
      <c r="M37" s="152">
        <f t="shared" si="20"/>
        <v>0</v>
      </c>
      <c r="N37" s="136">
        <v>1603.62</v>
      </c>
      <c r="O37" s="152">
        <f t="shared" si="21"/>
        <v>3.781661529</v>
      </c>
      <c r="P37" s="136">
        <v>244.08999999999997</v>
      </c>
      <c r="Q37" s="152">
        <f t="shared" si="22"/>
        <v>3.401723648</v>
      </c>
      <c r="R37" s="136">
        <v>1.0</v>
      </c>
      <c r="S37" s="152">
        <f t="shared" si="23"/>
        <v>0.1482645633</v>
      </c>
      <c r="T37" s="136">
        <v>154.3</v>
      </c>
      <c r="U37" s="152">
        <f t="shared" si="24"/>
        <v>1.049514217</v>
      </c>
      <c r="V37" s="136">
        <v>0.8</v>
      </c>
      <c r="W37" s="152">
        <f t="shared" si="25"/>
        <v>0.01845103556</v>
      </c>
      <c r="X37" s="136">
        <v>0.0</v>
      </c>
      <c r="Y37" s="152">
        <f t="shared" si="26"/>
        <v>0</v>
      </c>
      <c r="Z37" s="136">
        <f t="shared" si="14"/>
        <v>2008.82</v>
      </c>
      <c r="AA37" s="152">
        <f t="shared" si="15"/>
        <v>2.341244668</v>
      </c>
    </row>
    <row r="38" ht="12.75" customHeight="1">
      <c r="A38" s="22" t="s">
        <v>227</v>
      </c>
      <c r="B38" s="139"/>
      <c r="C38" s="139"/>
      <c r="D38" s="139">
        <v>255.84</v>
      </c>
      <c r="E38" s="150">
        <f t="shared" si="16"/>
        <v>43.37962256</v>
      </c>
      <c r="F38" s="139">
        <v>125.0</v>
      </c>
      <c r="G38" s="150">
        <f t="shared" si="17"/>
        <v>6.298403229</v>
      </c>
      <c r="H38" s="139">
        <v>94.22</v>
      </c>
      <c r="I38" s="150">
        <f t="shared" si="18"/>
        <v>4.535673539</v>
      </c>
      <c r="J38" s="139">
        <v>24.8</v>
      </c>
      <c r="K38" s="150">
        <f t="shared" si="19"/>
        <v>1.395814807</v>
      </c>
      <c r="L38" s="139">
        <v>316.18</v>
      </c>
      <c r="M38" s="150">
        <f t="shared" si="20"/>
        <v>3.604369748</v>
      </c>
      <c r="N38" s="139">
        <v>2077.9199999999996</v>
      </c>
      <c r="O38" s="150">
        <f t="shared" si="21"/>
        <v>4.900157221</v>
      </c>
      <c r="P38" s="139">
        <v>81.05</v>
      </c>
      <c r="Q38" s="150">
        <f t="shared" si="22"/>
        <v>1.12954116</v>
      </c>
      <c r="R38" s="139">
        <v>33.15</v>
      </c>
      <c r="S38" s="150">
        <f t="shared" si="23"/>
        <v>4.914970273</v>
      </c>
      <c r="T38" s="139">
        <v>160.05</v>
      </c>
      <c r="U38" s="150">
        <f t="shared" si="24"/>
        <v>1.088624436</v>
      </c>
      <c r="V38" s="139">
        <v>23.150000000000002</v>
      </c>
      <c r="W38" s="150">
        <f t="shared" si="25"/>
        <v>0.5339268416</v>
      </c>
      <c r="X38" s="139">
        <v>0.0</v>
      </c>
      <c r="Y38" s="150">
        <f t="shared" si="26"/>
        <v>0</v>
      </c>
      <c r="Z38" s="139">
        <f t="shared" si="14"/>
        <v>3191.36</v>
      </c>
      <c r="AA38" s="150">
        <f t="shared" si="15"/>
        <v>3.719474409</v>
      </c>
    </row>
    <row r="39" ht="12.75" customHeight="1">
      <c r="A39" s="22" t="s">
        <v>228</v>
      </c>
      <c r="B39" s="139"/>
      <c r="C39" s="139"/>
      <c r="D39" s="139"/>
      <c r="E39" s="150">
        <f t="shared" si="16"/>
        <v>0</v>
      </c>
      <c r="F39" s="139"/>
      <c r="G39" s="150">
        <f t="shared" si="17"/>
        <v>0</v>
      </c>
      <c r="H39" s="139"/>
      <c r="I39" s="150">
        <f t="shared" si="18"/>
        <v>0</v>
      </c>
      <c r="J39" s="139">
        <v>30.5</v>
      </c>
      <c r="K39" s="150">
        <f t="shared" si="19"/>
        <v>1.716627081</v>
      </c>
      <c r="L39" s="139">
        <v>86.0</v>
      </c>
      <c r="M39" s="150">
        <f t="shared" si="20"/>
        <v>0.9803776278</v>
      </c>
      <c r="N39" s="139">
        <v>90.91999999999999</v>
      </c>
      <c r="O39" s="150">
        <f t="shared" si="21"/>
        <v>0.2144078187</v>
      </c>
      <c r="P39" s="139">
        <v>66.0</v>
      </c>
      <c r="Q39" s="150">
        <f t="shared" si="22"/>
        <v>0.9197990936</v>
      </c>
      <c r="R39" s="139"/>
      <c r="S39" s="150">
        <f t="shared" si="23"/>
        <v>0</v>
      </c>
      <c r="T39" s="139"/>
      <c r="U39" s="150">
        <f t="shared" si="24"/>
        <v>0</v>
      </c>
      <c r="V39" s="139"/>
      <c r="W39" s="150">
        <f t="shared" si="25"/>
        <v>0</v>
      </c>
      <c r="X39" s="139"/>
      <c r="Y39" s="150">
        <f t="shared" si="26"/>
        <v>0</v>
      </c>
      <c r="Z39" s="139">
        <f t="shared" si="14"/>
        <v>273.42</v>
      </c>
      <c r="AA39" s="150">
        <f t="shared" si="15"/>
        <v>0.3186662404</v>
      </c>
    </row>
    <row r="40" ht="12.75" customHeight="1">
      <c r="A40" s="22" t="s">
        <v>229</v>
      </c>
      <c r="B40" s="139"/>
      <c r="C40" s="139"/>
      <c r="D40" s="139"/>
      <c r="E40" s="150">
        <f t="shared" si="16"/>
        <v>0</v>
      </c>
      <c r="F40" s="139"/>
      <c r="G40" s="150">
        <f t="shared" si="17"/>
        <v>0</v>
      </c>
      <c r="H40" s="139">
        <v>13.33</v>
      </c>
      <c r="I40" s="150">
        <f t="shared" si="18"/>
        <v>0.6416952694</v>
      </c>
      <c r="J40" s="139">
        <v>2.8</v>
      </c>
      <c r="K40" s="150">
        <f t="shared" si="19"/>
        <v>0.1575919943</v>
      </c>
      <c r="L40" s="139">
        <v>11.900000000000002</v>
      </c>
      <c r="M40" s="150">
        <f t="shared" si="20"/>
        <v>0.1356569043</v>
      </c>
      <c r="N40" s="139">
        <v>0.52</v>
      </c>
      <c r="O40" s="150">
        <f t="shared" si="21"/>
        <v>0.001226265571</v>
      </c>
      <c r="P40" s="139">
        <v>0.9999999999999999</v>
      </c>
      <c r="Q40" s="150">
        <f t="shared" si="22"/>
        <v>0.0139363499</v>
      </c>
      <c r="R40" s="139">
        <v>3.5</v>
      </c>
      <c r="S40" s="150">
        <f t="shared" si="23"/>
        <v>0.5189259715</v>
      </c>
      <c r="T40" s="139"/>
      <c r="U40" s="150">
        <f t="shared" si="24"/>
        <v>0</v>
      </c>
      <c r="V40" s="139"/>
      <c r="W40" s="150">
        <f t="shared" si="25"/>
        <v>0</v>
      </c>
      <c r="X40" s="139"/>
      <c r="Y40" s="150">
        <f t="shared" si="26"/>
        <v>0</v>
      </c>
      <c r="Z40" s="139">
        <f t="shared" si="14"/>
        <v>33.05</v>
      </c>
      <c r="AA40" s="150">
        <f t="shared" si="15"/>
        <v>0.03851919847</v>
      </c>
    </row>
    <row r="41" ht="12.75" customHeight="1">
      <c r="A41" s="22" t="s">
        <v>230</v>
      </c>
      <c r="B41" s="139"/>
      <c r="C41" s="139"/>
      <c r="D41" s="139"/>
      <c r="E41" s="150">
        <f t="shared" si="16"/>
        <v>0</v>
      </c>
      <c r="F41" s="139"/>
      <c r="G41" s="150">
        <f t="shared" si="17"/>
        <v>0</v>
      </c>
      <c r="H41" s="139"/>
      <c r="I41" s="150">
        <f t="shared" si="18"/>
        <v>0</v>
      </c>
      <c r="J41" s="139"/>
      <c r="K41" s="150">
        <f t="shared" si="19"/>
        <v>0</v>
      </c>
      <c r="L41" s="139">
        <v>86.79</v>
      </c>
      <c r="M41" s="150">
        <f t="shared" si="20"/>
        <v>0.9893834223</v>
      </c>
      <c r="N41" s="139">
        <v>0.26</v>
      </c>
      <c r="O41" s="150">
        <f t="shared" si="21"/>
        <v>0.0006131327855</v>
      </c>
      <c r="P41" s="139">
        <v>3.51</v>
      </c>
      <c r="Q41" s="150">
        <f t="shared" si="22"/>
        <v>0.04891658816</v>
      </c>
      <c r="R41" s="139">
        <v>8.5</v>
      </c>
      <c r="S41" s="150">
        <f t="shared" si="23"/>
        <v>1.260248788</v>
      </c>
      <c r="T41" s="139">
        <v>80.8</v>
      </c>
      <c r="U41" s="150">
        <f t="shared" si="24"/>
        <v>0.5495835952</v>
      </c>
      <c r="V41" s="139">
        <v>30.0</v>
      </c>
      <c r="W41" s="150">
        <f t="shared" si="25"/>
        <v>0.6919138337</v>
      </c>
      <c r="X41" s="139">
        <v>8.0</v>
      </c>
      <c r="Y41" s="150">
        <f t="shared" si="26"/>
        <v>0.6117002974</v>
      </c>
      <c r="Z41" s="139">
        <f t="shared" si="14"/>
        <v>217.86</v>
      </c>
      <c r="AA41" s="150">
        <f t="shared" si="15"/>
        <v>0.2539120296</v>
      </c>
    </row>
    <row r="42" ht="12.75" customHeight="1">
      <c r="A42" s="22" t="s">
        <v>231</v>
      </c>
      <c r="B42" s="139"/>
      <c r="C42" s="139"/>
      <c r="D42" s="139">
        <v>9.5</v>
      </c>
      <c r="E42" s="150">
        <f t="shared" si="16"/>
        <v>1.61079743</v>
      </c>
      <c r="F42" s="139"/>
      <c r="G42" s="150">
        <f t="shared" si="17"/>
        <v>0</v>
      </c>
      <c r="H42" s="139">
        <v>17.0</v>
      </c>
      <c r="I42" s="150">
        <f t="shared" si="18"/>
        <v>0.81836606</v>
      </c>
      <c r="J42" s="139">
        <v>433.21</v>
      </c>
      <c r="K42" s="150">
        <f t="shared" si="19"/>
        <v>24.38229567</v>
      </c>
      <c r="L42" s="139">
        <v>116.0</v>
      </c>
      <c r="M42" s="150">
        <f t="shared" si="20"/>
        <v>1.322369824</v>
      </c>
      <c r="N42" s="139">
        <v>0.30000000000000004</v>
      </c>
      <c r="O42" s="150">
        <f t="shared" si="21"/>
        <v>0.0007074609063</v>
      </c>
      <c r="P42" s="139"/>
      <c r="Q42" s="150">
        <f t="shared" si="22"/>
        <v>0</v>
      </c>
      <c r="R42" s="139"/>
      <c r="S42" s="150">
        <f t="shared" si="23"/>
        <v>0</v>
      </c>
      <c r="T42" s="139">
        <v>1.25</v>
      </c>
      <c r="U42" s="150">
        <f t="shared" si="24"/>
        <v>0.00850222146</v>
      </c>
      <c r="V42" s="139">
        <v>4.1</v>
      </c>
      <c r="W42" s="150">
        <f t="shared" si="25"/>
        <v>0.09456155727</v>
      </c>
      <c r="X42" s="139">
        <v>64.5</v>
      </c>
      <c r="Y42" s="150">
        <f t="shared" si="26"/>
        <v>4.931833648</v>
      </c>
      <c r="Z42" s="139">
        <f t="shared" si="14"/>
        <v>645.86</v>
      </c>
      <c r="AA42" s="150">
        <f t="shared" si="15"/>
        <v>0.7527385635</v>
      </c>
    </row>
    <row r="43" ht="12.75" customHeight="1">
      <c r="A43" s="22" t="s">
        <v>232</v>
      </c>
      <c r="B43" s="139"/>
      <c r="C43" s="139"/>
      <c r="D43" s="139">
        <v>2.55</v>
      </c>
      <c r="E43" s="150">
        <f t="shared" si="16"/>
        <v>0.4323719416</v>
      </c>
      <c r="F43" s="139">
        <v>6.04</v>
      </c>
      <c r="G43" s="150">
        <f t="shared" si="17"/>
        <v>0.304338844</v>
      </c>
      <c r="H43" s="139">
        <v>0.39999999999999997</v>
      </c>
      <c r="I43" s="150">
        <f t="shared" si="18"/>
        <v>0.019255672</v>
      </c>
      <c r="J43" s="139">
        <v>8.0</v>
      </c>
      <c r="K43" s="150">
        <f t="shared" si="19"/>
        <v>0.4502628409</v>
      </c>
      <c r="L43" s="139">
        <v>0.15</v>
      </c>
      <c r="M43" s="150">
        <f t="shared" si="20"/>
        <v>0.001709960979</v>
      </c>
      <c r="N43" s="139">
        <v>172.48999999999998</v>
      </c>
      <c r="O43" s="150">
        <f t="shared" si="21"/>
        <v>0.4067664391</v>
      </c>
      <c r="P43" s="139">
        <v>107.82</v>
      </c>
      <c r="Q43" s="150">
        <f t="shared" si="22"/>
        <v>1.502617247</v>
      </c>
      <c r="R43" s="139">
        <v>16.1</v>
      </c>
      <c r="S43" s="150">
        <f t="shared" si="23"/>
        <v>2.387059469</v>
      </c>
      <c r="T43" s="139">
        <v>760.9</v>
      </c>
      <c r="U43" s="150">
        <f t="shared" si="24"/>
        <v>5.175472247</v>
      </c>
      <c r="V43" s="139">
        <v>10.6</v>
      </c>
      <c r="W43" s="150">
        <f t="shared" si="25"/>
        <v>0.2444762212</v>
      </c>
      <c r="X43" s="139">
        <v>0.0</v>
      </c>
      <c r="Y43" s="150">
        <f t="shared" si="26"/>
        <v>0</v>
      </c>
      <c r="Z43" s="139">
        <f t="shared" si="14"/>
        <v>1085.05</v>
      </c>
      <c r="AA43" s="150">
        <f t="shared" si="15"/>
        <v>1.264606847</v>
      </c>
    </row>
    <row r="44" ht="12.75" customHeight="1">
      <c r="A44" s="44" t="s">
        <v>233</v>
      </c>
      <c r="B44" s="142"/>
      <c r="C44" s="142"/>
      <c r="D44" s="142"/>
      <c r="E44" s="151">
        <f t="shared" si="16"/>
        <v>0</v>
      </c>
      <c r="F44" s="142">
        <v>40.34</v>
      </c>
      <c r="G44" s="151">
        <f t="shared" si="17"/>
        <v>2.03262069</v>
      </c>
      <c r="H44" s="142"/>
      <c r="I44" s="151">
        <f t="shared" si="18"/>
        <v>0</v>
      </c>
      <c r="J44" s="142"/>
      <c r="K44" s="151">
        <f t="shared" si="19"/>
        <v>0</v>
      </c>
      <c r="L44" s="142"/>
      <c r="M44" s="151">
        <f t="shared" si="20"/>
        <v>0</v>
      </c>
      <c r="N44" s="142">
        <v>0.01</v>
      </c>
      <c r="O44" s="151">
        <f t="shared" si="21"/>
        <v>0.00002358203021</v>
      </c>
      <c r="P44" s="142">
        <v>153.26</v>
      </c>
      <c r="Q44" s="151">
        <f t="shared" si="22"/>
        <v>2.135884986</v>
      </c>
      <c r="R44" s="142"/>
      <c r="S44" s="151">
        <f t="shared" si="23"/>
        <v>0</v>
      </c>
      <c r="T44" s="142">
        <v>8.5</v>
      </c>
      <c r="U44" s="151">
        <f t="shared" si="24"/>
        <v>0.05781510593</v>
      </c>
      <c r="V44" s="142">
        <v>1465.4499999999998</v>
      </c>
      <c r="W44" s="151">
        <f t="shared" si="25"/>
        <v>33.79883758</v>
      </c>
      <c r="X44" s="142">
        <v>23.0</v>
      </c>
      <c r="Y44" s="151">
        <f t="shared" si="26"/>
        <v>1.758638355</v>
      </c>
      <c r="Z44" s="142">
        <f t="shared" si="14"/>
        <v>1690.56</v>
      </c>
      <c r="AA44" s="151">
        <f t="shared" si="15"/>
        <v>1.97031819</v>
      </c>
    </row>
    <row r="45" ht="12.75" customHeight="1">
      <c r="A45" s="16" t="s">
        <v>234</v>
      </c>
      <c r="B45" s="136"/>
      <c r="C45" s="136"/>
      <c r="D45" s="136"/>
      <c r="E45" s="152">
        <f t="shared" si="16"/>
        <v>0</v>
      </c>
      <c r="F45" s="136"/>
      <c r="G45" s="152">
        <f t="shared" si="17"/>
        <v>0</v>
      </c>
      <c r="H45" s="136">
        <v>1.9300000000000002</v>
      </c>
      <c r="I45" s="152">
        <f t="shared" si="18"/>
        <v>0.09290861739</v>
      </c>
      <c r="J45" s="136">
        <v>11.5</v>
      </c>
      <c r="K45" s="152">
        <f t="shared" si="19"/>
        <v>0.6472528338</v>
      </c>
      <c r="L45" s="136">
        <v>32.739999999999995</v>
      </c>
      <c r="M45" s="152">
        <f t="shared" si="20"/>
        <v>0.3732274829</v>
      </c>
      <c r="N45" s="136">
        <v>40.02</v>
      </c>
      <c r="O45" s="152">
        <f t="shared" si="21"/>
        <v>0.0943752849</v>
      </c>
      <c r="P45" s="136">
        <v>581.7</v>
      </c>
      <c r="Q45" s="152">
        <f t="shared" si="22"/>
        <v>8.106774738</v>
      </c>
      <c r="R45" s="136">
        <v>0.4</v>
      </c>
      <c r="S45" s="152">
        <f t="shared" si="23"/>
        <v>0.05930582531</v>
      </c>
      <c r="T45" s="136">
        <v>315.0</v>
      </c>
      <c r="U45" s="152">
        <f t="shared" si="24"/>
        <v>2.142559808</v>
      </c>
      <c r="V45" s="136">
        <v>0.5</v>
      </c>
      <c r="W45" s="152">
        <f t="shared" si="25"/>
        <v>0.01153189723</v>
      </c>
      <c r="X45" s="136">
        <v>350.97999999999996</v>
      </c>
      <c r="Y45" s="152">
        <f t="shared" si="26"/>
        <v>26.8368213</v>
      </c>
      <c r="Z45" s="136">
        <f t="shared" si="14"/>
        <v>1334.77</v>
      </c>
      <c r="AA45" s="152">
        <f t="shared" si="15"/>
        <v>1.555651151</v>
      </c>
    </row>
    <row r="46" ht="12.75" customHeight="1">
      <c r="A46" s="22" t="s">
        <v>235</v>
      </c>
      <c r="B46" s="139"/>
      <c r="C46" s="139"/>
      <c r="D46" s="139">
        <v>0.02</v>
      </c>
      <c r="E46" s="150">
        <f t="shared" si="16"/>
        <v>0.003391152483</v>
      </c>
      <c r="F46" s="139">
        <v>19.44</v>
      </c>
      <c r="G46" s="150">
        <f t="shared" si="17"/>
        <v>0.9795276701</v>
      </c>
      <c r="H46" s="139">
        <v>1.8</v>
      </c>
      <c r="I46" s="150">
        <f t="shared" si="18"/>
        <v>0.08665052399</v>
      </c>
      <c r="J46" s="139">
        <v>8.23</v>
      </c>
      <c r="K46" s="150">
        <f t="shared" si="19"/>
        <v>0.4632078976</v>
      </c>
      <c r="L46" s="139">
        <v>35.89</v>
      </c>
      <c r="M46" s="150">
        <f t="shared" si="20"/>
        <v>0.4091366635</v>
      </c>
      <c r="N46" s="139">
        <v>16.6</v>
      </c>
      <c r="O46" s="150">
        <f t="shared" si="21"/>
        <v>0.03914617015</v>
      </c>
      <c r="P46" s="139">
        <v>3.72</v>
      </c>
      <c r="Q46" s="150">
        <f t="shared" si="22"/>
        <v>0.05184322164</v>
      </c>
      <c r="R46" s="139"/>
      <c r="S46" s="150">
        <f t="shared" si="23"/>
        <v>0</v>
      </c>
      <c r="T46" s="139">
        <v>2.0</v>
      </c>
      <c r="U46" s="150">
        <f t="shared" si="24"/>
        <v>0.01360355434</v>
      </c>
      <c r="V46" s="139">
        <v>41.1</v>
      </c>
      <c r="W46" s="150">
        <f t="shared" si="25"/>
        <v>0.9479219521</v>
      </c>
      <c r="X46" s="139">
        <v>2.59</v>
      </c>
      <c r="Y46" s="150">
        <f t="shared" si="26"/>
        <v>0.1980379713</v>
      </c>
      <c r="Z46" s="139">
        <f t="shared" si="14"/>
        <v>131.39</v>
      </c>
      <c r="AA46" s="150">
        <f t="shared" si="15"/>
        <v>0.153132753</v>
      </c>
    </row>
    <row r="47" ht="12.75" customHeight="1">
      <c r="A47" s="22" t="s">
        <v>236</v>
      </c>
      <c r="B47" s="139"/>
      <c r="C47" s="139"/>
      <c r="D47" s="139"/>
      <c r="E47" s="150">
        <f t="shared" si="16"/>
        <v>0</v>
      </c>
      <c r="F47" s="139">
        <v>0.04</v>
      </c>
      <c r="G47" s="150">
        <f t="shared" si="17"/>
        <v>0.002015489033</v>
      </c>
      <c r="H47" s="139">
        <v>1.6</v>
      </c>
      <c r="I47" s="150">
        <f t="shared" si="18"/>
        <v>0.077022688</v>
      </c>
      <c r="J47" s="139"/>
      <c r="K47" s="150">
        <f t="shared" si="19"/>
        <v>0</v>
      </c>
      <c r="L47" s="139">
        <v>13.45</v>
      </c>
      <c r="M47" s="150">
        <f t="shared" si="20"/>
        <v>0.1533265011</v>
      </c>
      <c r="N47" s="139">
        <v>1.4300000000000002</v>
      </c>
      <c r="O47" s="150">
        <f t="shared" si="21"/>
        <v>0.00337223032</v>
      </c>
      <c r="P47" s="139">
        <v>4.0</v>
      </c>
      <c r="Q47" s="150">
        <f t="shared" si="22"/>
        <v>0.05574539961</v>
      </c>
      <c r="R47" s="139">
        <v>0.0</v>
      </c>
      <c r="S47" s="150">
        <f t="shared" si="23"/>
        <v>0</v>
      </c>
      <c r="T47" s="139">
        <v>0.0</v>
      </c>
      <c r="U47" s="150">
        <f t="shared" si="24"/>
        <v>0</v>
      </c>
      <c r="V47" s="139">
        <v>0.0</v>
      </c>
      <c r="W47" s="150">
        <f t="shared" si="25"/>
        <v>0</v>
      </c>
      <c r="X47" s="139">
        <v>0.0</v>
      </c>
      <c r="Y47" s="150">
        <f t="shared" si="26"/>
        <v>0</v>
      </c>
      <c r="Z47" s="139">
        <f t="shared" si="14"/>
        <v>20.52</v>
      </c>
      <c r="AA47" s="150">
        <f t="shared" si="15"/>
        <v>0.02391570205</v>
      </c>
    </row>
    <row r="48" ht="12.75" customHeight="1">
      <c r="A48" s="22" t="s">
        <v>237</v>
      </c>
      <c r="B48" s="139"/>
      <c r="C48" s="139"/>
      <c r="D48" s="139"/>
      <c r="E48" s="150">
        <f t="shared" si="16"/>
        <v>0</v>
      </c>
      <c r="F48" s="139"/>
      <c r="G48" s="150">
        <f t="shared" si="17"/>
        <v>0</v>
      </c>
      <c r="H48" s="139">
        <v>0.0</v>
      </c>
      <c r="I48" s="150">
        <f t="shared" si="18"/>
        <v>0</v>
      </c>
      <c r="J48" s="139">
        <v>1.3</v>
      </c>
      <c r="K48" s="150">
        <f t="shared" si="19"/>
        <v>0.07316771165</v>
      </c>
      <c r="L48" s="139">
        <v>12.5</v>
      </c>
      <c r="M48" s="150">
        <f t="shared" si="20"/>
        <v>0.1424967482</v>
      </c>
      <c r="N48" s="139">
        <v>20.849999999999998</v>
      </c>
      <c r="O48" s="150">
        <f t="shared" si="21"/>
        <v>0.04916853299</v>
      </c>
      <c r="P48" s="139">
        <v>0.6</v>
      </c>
      <c r="Q48" s="150">
        <f t="shared" si="22"/>
        <v>0.008361809942</v>
      </c>
      <c r="R48" s="139">
        <v>0.0</v>
      </c>
      <c r="S48" s="150">
        <f t="shared" si="23"/>
        <v>0</v>
      </c>
      <c r="T48" s="139">
        <v>0.0</v>
      </c>
      <c r="U48" s="150">
        <f t="shared" si="24"/>
        <v>0</v>
      </c>
      <c r="V48" s="139">
        <v>17.0</v>
      </c>
      <c r="W48" s="150">
        <f t="shared" si="25"/>
        <v>0.3920845057</v>
      </c>
      <c r="X48" s="139">
        <v>40.0</v>
      </c>
      <c r="Y48" s="150">
        <f t="shared" si="26"/>
        <v>3.058501487</v>
      </c>
      <c r="Z48" s="139">
        <f t="shared" si="14"/>
        <v>92.25</v>
      </c>
      <c r="AA48" s="150">
        <f t="shared" si="15"/>
        <v>0.1075157658</v>
      </c>
    </row>
    <row r="49" ht="12.75" customHeight="1">
      <c r="A49" s="22" t="s">
        <v>238</v>
      </c>
      <c r="B49" s="139"/>
      <c r="C49" s="139"/>
      <c r="D49" s="139"/>
      <c r="E49" s="150">
        <f t="shared" si="16"/>
        <v>0</v>
      </c>
      <c r="F49" s="139"/>
      <c r="G49" s="150">
        <f t="shared" si="17"/>
        <v>0</v>
      </c>
      <c r="H49" s="139">
        <v>191.0</v>
      </c>
      <c r="I49" s="150">
        <f t="shared" si="18"/>
        <v>9.194583379</v>
      </c>
      <c r="J49" s="139">
        <v>72.0</v>
      </c>
      <c r="K49" s="150">
        <f t="shared" si="19"/>
        <v>4.052365568</v>
      </c>
      <c r="L49" s="139"/>
      <c r="M49" s="150">
        <f t="shared" si="20"/>
        <v>0</v>
      </c>
      <c r="N49" s="139">
        <v>65.94</v>
      </c>
      <c r="O49" s="150">
        <f t="shared" si="21"/>
        <v>0.1554999072</v>
      </c>
      <c r="P49" s="139">
        <v>15.8</v>
      </c>
      <c r="Q49" s="150">
        <f t="shared" si="22"/>
        <v>0.2201943285</v>
      </c>
      <c r="R49" s="139"/>
      <c r="S49" s="150">
        <f t="shared" si="23"/>
        <v>0</v>
      </c>
      <c r="T49" s="139"/>
      <c r="U49" s="150">
        <f t="shared" si="24"/>
        <v>0</v>
      </c>
      <c r="V49" s="139"/>
      <c r="W49" s="150">
        <f t="shared" si="25"/>
        <v>0</v>
      </c>
      <c r="X49" s="139"/>
      <c r="Y49" s="150">
        <f t="shared" si="26"/>
        <v>0</v>
      </c>
      <c r="Z49" s="139">
        <f t="shared" si="14"/>
        <v>344.74</v>
      </c>
      <c r="AA49" s="150">
        <f t="shared" si="15"/>
        <v>0.4017884563</v>
      </c>
    </row>
    <row r="50" ht="12.75" customHeight="1">
      <c r="A50" s="44" t="s">
        <v>239</v>
      </c>
      <c r="B50" s="142"/>
      <c r="C50" s="142"/>
      <c r="D50" s="142">
        <v>1.0</v>
      </c>
      <c r="E50" s="151">
        <f t="shared" si="16"/>
        <v>0.1695576242</v>
      </c>
      <c r="F50" s="142"/>
      <c r="G50" s="151">
        <f t="shared" si="17"/>
        <v>0</v>
      </c>
      <c r="H50" s="142">
        <v>4.0</v>
      </c>
      <c r="I50" s="151">
        <f t="shared" si="18"/>
        <v>0.19255672</v>
      </c>
      <c r="J50" s="142">
        <v>13.91</v>
      </c>
      <c r="K50" s="151">
        <f t="shared" si="19"/>
        <v>0.7828945147</v>
      </c>
      <c r="L50" s="142"/>
      <c r="M50" s="151">
        <f t="shared" si="20"/>
        <v>0</v>
      </c>
      <c r="N50" s="142">
        <v>2.55</v>
      </c>
      <c r="O50" s="151">
        <f t="shared" si="21"/>
        <v>0.006013417704</v>
      </c>
      <c r="P50" s="142">
        <v>112.26</v>
      </c>
      <c r="Q50" s="151">
        <f t="shared" si="22"/>
        <v>1.56449464</v>
      </c>
      <c r="R50" s="142">
        <v>0.5</v>
      </c>
      <c r="S50" s="151">
        <f t="shared" si="23"/>
        <v>0.07413228164</v>
      </c>
      <c r="T50" s="142"/>
      <c r="U50" s="151">
        <f t="shared" si="24"/>
        <v>0</v>
      </c>
      <c r="V50" s="142"/>
      <c r="W50" s="151">
        <f t="shared" si="25"/>
        <v>0</v>
      </c>
      <c r="X50" s="142"/>
      <c r="Y50" s="151">
        <f t="shared" si="26"/>
        <v>0</v>
      </c>
      <c r="Z50" s="142">
        <f t="shared" si="14"/>
        <v>134.22</v>
      </c>
      <c r="AA50" s="151">
        <f t="shared" si="15"/>
        <v>0.1564310686</v>
      </c>
    </row>
    <row r="51" ht="12.75" customHeight="1">
      <c r="A51" s="16" t="s">
        <v>240</v>
      </c>
      <c r="B51" s="139"/>
      <c r="C51" s="139"/>
      <c r="D51" s="139"/>
      <c r="E51" s="150">
        <f t="shared" si="16"/>
        <v>0</v>
      </c>
      <c r="F51" s="139">
        <v>215.74000000000035</v>
      </c>
      <c r="G51" s="150">
        <f t="shared" si="17"/>
        <v>10.8705401</v>
      </c>
      <c r="H51" s="139">
        <v>234.20000000000002</v>
      </c>
      <c r="I51" s="150">
        <f t="shared" si="18"/>
        <v>11.27419596</v>
      </c>
      <c r="J51" s="139">
        <v>83.1</v>
      </c>
      <c r="K51" s="150">
        <f t="shared" si="19"/>
        <v>4.67710526</v>
      </c>
      <c r="L51" s="139">
        <v>421.23999999999995</v>
      </c>
      <c r="M51" s="150">
        <f t="shared" si="20"/>
        <v>4.802026418</v>
      </c>
      <c r="N51" s="139">
        <v>33.72</v>
      </c>
      <c r="O51" s="150">
        <f t="shared" si="21"/>
        <v>0.07951860587</v>
      </c>
      <c r="P51" s="139">
        <v>34.49999999999999</v>
      </c>
      <c r="Q51" s="150">
        <f t="shared" si="22"/>
        <v>0.4808040716</v>
      </c>
      <c r="R51" s="139">
        <v>0.6</v>
      </c>
      <c r="S51" s="150">
        <f t="shared" si="23"/>
        <v>0.08895873797</v>
      </c>
      <c r="T51" s="139">
        <v>27.66</v>
      </c>
      <c r="U51" s="150">
        <f t="shared" si="24"/>
        <v>0.1881371565</v>
      </c>
      <c r="V51" s="139">
        <v>0.0</v>
      </c>
      <c r="W51" s="150">
        <f t="shared" si="25"/>
        <v>0</v>
      </c>
      <c r="X51" s="139">
        <v>0.0</v>
      </c>
      <c r="Y51" s="150">
        <f t="shared" si="26"/>
        <v>0</v>
      </c>
      <c r="Z51" s="139">
        <f t="shared" si="14"/>
        <v>1050.76</v>
      </c>
      <c r="AA51" s="150">
        <f t="shared" si="15"/>
        <v>1.22464245</v>
      </c>
    </row>
    <row r="52" ht="12.75" customHeight="1">
      <c r="A52" s="44" t="s">
        <v>241</v>
      </c>
      <c r="B52" s="142"/>
      <c r="C52" s="142"/>
      <c r="D52" s="142"/>
      <c r="E52" s="151">
        <f t="shared" si="16"/>
        <v>0</v>
      </c>
      <c r="F52" s="142"/>
      <c r="G52" s="151">
        <f t="shared" si="17"/>
        <v>0</v>
      </c>
      <c r="H52" s="142">
        <v>0.6</v>
      </c>
      <c r="I52" s="151">
        <f t="shared" si="18"/>
        <v>0.028883508</v>
      </c>
      <c r="J52" s="142"/>
      <c r="K52" s="151">
        <f t="shared" si="19"/>
        <v>0</v>
      </c>
      <c r="L52" s="142">
        <v>0.05</v>
      </c>
      <c r="M52" s="151">
        <f t="shared" si="20"/>
        <v>0.0005699869929</v>
      </c>
      <c r="N52" s="142"/>
      <c r="O52" s="151">
        <f t="shared" si="21"/>
        <v>0</v>
      </c>
      <c r="P52" s="142"/>
      <c r="Q52" s="151">
        <f t="shared" si="22"/>
        <v>0</v>
      </c>
      <c r="R52" s="142"/>
      <c r="S52" s="151">
        <f t="shared" si="23"/>
        <v>0</v>
      </c>
      <c r="T52" s="142"/>
      <c r="U52" s="151">
        <f t="shared" si="24"/>
        <v>0</v>
      </c>
      <c r="V52" s="142"/>
      <c r="W52" s="151">
        <f t="shared" si="25"/>
        <v>0</v>
      </c>
      <c r="X52" s="142"/>
      <c r="Y52" s="151">
        <f t="shared" si="26"/>
        <v>0</v>
      </c>
      <c r="Z52" s="142">
        <f t="shared" si="14"/>
        <v>0.65</v>
      </c>
      <c r="AA52" s="151">
        <f t="shared" si="15"/>
        <v>0.0007575636613</v>
      </c>
    </row>
    <row r="53" ht="12.75" customHeight="1">
      <c r="A53" s="16" t="s">
        <v>242</v>
      </c>
      <c r="B53" s="136"/>
      <c r="C53" s="136"/>
      <c r="D53" s="136">
        <v>0.5</v>
      </c>
      <c r="E53" s="152">
        <f t="shared" si="16"/>
        <v>0.08477881208</v>
      </c>
      <c r="F53" s="136"/>
      <c r="G53" s="152">
        <f t="shared" si="17"/>
        <v>0</v>
      </c>
      <c r="H53" s="136"/>
      <c r="I53" s="152">
        <f t="shared" si="18"/>
        <v>0</v>
      </c>
      <c r="J53" s="136">
        <v>24.71</v>
      </c>
      <c r="K53" s="152">
        <f t="shared" si="19"/>
        <v>1.39074935</v>
      </c>
      <c r="L53" s="136">
        <v>47.67000000000001</v>
      </c>
      <c r="M53" s="152">
        <f t="shared" si="20"/>
        <v>0.543425599</v>
      </c>
      <c r="N53" s="136">
        <v>275.80999999999995</v>
      </c>
      <c r="O53" s="152">
        <f t="shared" si="21"/>
        <v>0.6504159752</v>
      </c>
      <c r="P53" s="136">
        <v>187.33999999999995</v>
      </c>
      <c r="Q53" s="152">
        <f t="shared" si="22"/>
        <v>2.610835791</v>
      </c>
      <c r="R53" s="136">
        <v>2.5</v>
      </c>
      <c r="S53" s="152">
        <f t="shared" si="23"/>
        <v>0.3706614082</v>
      </c>
      <c r="T53" s="136"/>
      <c r="U53" s="152">
        <f t="shared" si="24"/>
        <v>0</v>
      </c>
      <c r="V53" s="136"/>
      <c r="W53" s="152">
        <f t="shared" si="25"/>
        <v>0</v>
      </c>
      <c r="X53" s="136"/>
      <c r="Y53" s="152">
        <f t="shared" si="26"/>
        <v>0</v>
      </c>
      <c r="Z53" s="136">
        <f t="shared" si="14"/>
        <v>538.53</v>
      </c>
      <c r="AA53" s="152">
        <f t="shared" si="15"/>
        <v>0.6276473208</v>
      </c>
    </row>
    <row r="54" ht="12.75" customHeight="1">
      <c r="A54" s="22" t="s">
        <v>243</v>
      </c>
      <c r="B54" s="139"/>
      <c r="C54" s="139"/>
      <c r="D54" s="139">
        <v>13.51</v>
      </c>
      <c r="E54" s="150">
        <f t="shared" si="16"/>
        <v>2.290723502</v>
      </c>
      <c r="F54" s="139">
        <v>0.02</v>
      </c>
      <c r="G54" s="150">
        <f t="shared" si="17"/>
        <v>0.001007744517</v>
      </c>
      <c r="H54" s="139">
        <v>354.36</v>
      </c>
      <c r="I54" s="150">
        <f t="shared" si="18"/>
        <v>17.05859982</v>
      </c>
      <c r="J54" s="139">
        <v>51.11000000000001</v>
      </c>
      <c r="K54" s="150">
        <f t="shared" si="19"/>
        <v>2.876616725</v>
      </c>
      <c r="L54" s="139">
        <v>23.979999999999997</v>
      </c>
      <c r="M54" s="150">
        <f t="shared" si="20"/>
        <v>0.2733657618</v>
      </c>
      <c r="N54" s="139">
        <v>254.04000000000002</v>
      </c>
      <c r="O54" s="150">
        <f t="shared" si="21"/>
        <v>0.5990778955</v>
      </c>
      <c r="P54" s="139">
        <v>39.12999999999999</v>
      </c>
      <c r="Q54" s="150">
        <f t="shared" si="22"/>
        <v>0.5453293717</v>
      </c>
      <c r="R54" s="139">
        <v>10.0</v>
      </c>
      <c r="S54" s="150">
        <f t="shared" si="23"/>
        <v>1.482645633</v>
      </c>
      <c r="T54" s="139">
        <v>13.8</v>
      </c>
      <c r="U54" s="150">
        <f t="shared" si="24"/>
        <v>0.09386452492</v>
      </c>
      <c r="V54" s="139"/>
      <c r="W54" s="150">
        <f t="shared" si="25"/>
        <v>0</v>
      </c>
      <c r="X54" s="139"/>
      <c r="Y54" s="150">
        <f t="shared" si="26"/>
        <v>0</v>
      </c>
      <c r="Z54" s="139">
        <f t="shared" si="14"/>
        <v>759.95</v>
      </c>
      <c r="AA54" s="150">
        <f t="shared" si="15"/>
        <v>0.8857084683</v>
      </c>
    </row>
    <row r="55" ht="12.75" customHeight="1">
      <c r="A55" s="44" t="s">
        <v>244</v>
      </c>
      <c r="B55" s="142"/>
      <c r="C55" s="142"/>
      <c r="D55" s="142">
        <v>116.93</v>
      </c>
      <c r="E55" s="151">
        <f t="shared" si="16"/>
        <v>19.82637299</v>
      </c>
      <c r="F55" s="142">
        <v>404.3599999999989</v>
      </c>
      <c r="G55" s="151">
        <f t="shared" si="17"/>
        <v>20.37457864</v>
      </c>
      <c r="H55" s="142">
        <v>729.5699999999996</v>
      </c>
      <c r="I55" s="151">
        <f t="shared" si="18"/>
        <v>35.12090155</v>
      </c>
      <c r="J55" s="142">
        <v>249.75000000000003</v>
      </c>
      <c r="K55" s="151">
        <f t="shared" si="19"/>
        <v>14.05664307</v>
      </c>
      <c r="L55" s="142">
        <v>1463.82</v>
      </c>
      <c r="M55" s="151">
        <f t="shared" si="20"/>
        <v>16.6871672</v>
      </c>
      <c r="N55" s="142">
        <v>2624.3000000000025</v>
      </c>
      <c r="O55" s="151">
        <f t="shared" si="21"/>
        <v>6.188632188</v>
      </c>
      <c r="P55" s="142">
        <v>2410.3400000000006</v>
      </c>
      <c r="Q55" s="151">
        <f t="shared" si="22"/>
        <v>33.59134162</v>
      </c>
      <c r="R55" s="142">
        <v>130.8</v>
      </c>
      <c r="S55" s="151">
        <f t="shared" si="23"/>
        <v>19.39300488</v>
      </c>
      <c r="T55" s="142">
        <v>49.28</v>
      </c>
      <c r="U55" s="151">
        <f t="shared" si="24"/>
        <v>0.3351915789</v>
      </c>
      <c r="V55" s="142">
        <v>125.55</v>
      </c>
      <c r="W55" s="151">
        <f t="shared" si="25"/>
        <v>2.895659394</v>
      </c>
      <c r="X55" s="142">
        <v>90.13000000000002</v>
      </c>
      <c r="Y55" s="151">
        <f t="shared" si="26"/>
        <v>6.891568476</v>
      </c>
      <c r="Z55" s="142">
        <f t="shared" si="14"/>
        <v>8394.83</v>
      </c>
      <c r="AA55" s="151">
        <f t="shared" si="15"/>
        <v>9.784027924</v>
      </c>
    </row>
    <row r="56" ht="12.75" customHeight="1">
      <c r="A56" s="16" t="s">
        <v>245</v>
      </c>
      <c r="B56" s="136"/>
      <c r="C56" s="136"/>
      <c r="D56" s="136"/>
      <c r="E56" s="152">
        <f t="shared" si="16"/>
        <v>0</v>
      </c>
      <c r="F56" s="136">
        <v>16.0</v>
      </c>
      <c r="G56" s="152">
        <f t="shared" si="17"/>
        <v>0.8061956133</v>
      </c>
      <c r="H56" s="136">
        <v>34.9</v>
      </c>
      <c r="I56" s="152">
        <f t="shared" si="18"/>
        <v>1.680057382</v>
      </c>
      <c r="J56" s="136">
        <v>12.8</v>
      </c>
      <c r="K56" s="152">
        <f t="shared" si="19"/>
        <v>0.7204205455</v>
      </c>
      <c r="L56" s="136">
        <v>6.6</v>
      </c>
      <c r="M56" s="152">
        <f t="shared" si="20"/>
        <v>0.07523828306</v>
      </c>
      <c r="N56" s="136">
        <v>6.01</v>
      </c>
      <c r="O56" s="152">
        <f t="shared" si="21"/>
        <v>0.01417280016</v>
      </c>
      <c r="P56" s="136"/>
      <c r="Q56" s="152">
        <f t="shared" si="22"/>
        <v>0</v>
      </c>
      <c r="R56" s="136">
        <v>0.1</v>
      </c>
      <c r="S56" s="152">
        <f t="shared" si="23"/>
        <v>0.01482645633</v>
      </c>
      <c r="T56" s="136"/>
      <c r="U56" s="152">
        <f t="shared" si="24"/>
        <v>0</v>
      </c>
      <c r="V56" s="136"/>
      <c r="W56" s="152">
        <f t="shared" si="25"/>
        <v>0</v>
      </c>
      <c r="X56" s="136">
        <v>8.5</v>
      </c>
      <c r="Y56" s="152">
        <f t="shared" si="26"/>
        <v>0.649931566</v>
      </c>
      <c r="Z56" s="136">
        <f t="shared" si="14"/>
        <v>84.91</v>
      </c>
      <c r="AA56" s="152">
        <f t="shared" si="15"/>
        <v>0.09896112381</v>
      </c>
    </row>
    <row r="57" ht="12.75" customHeight="1">
      <c r="A57" s="22" t="s">
        <v>246</v>
      </c>
      <c r="B57" s="139"/>
      <c r="C57" s="139"/>
      <c r="D57" s="139">
        <v>3.02</v>
      </c>
      <c r="E57" s="150">
        <f t="shared" si="16"/>
        <v>0.512064025</v>
      </c>
      <c r="F57" s="139">
        <v>11.919999999999993</v>
      </c>
      <c r="G57" s="150">
        <f t="shared" si="17"/>
        <v>0.6006157319</v>
      </c>
      <c r="H57" s="139">
        <v>28.46</v>
      </c>
      <c r="I57" s="150">
        <f t="shared" si="18"/>
        <v>1.370041063</v>
      </c>
      <c r="J57" s="139">
        <v>0.16</v>
      </c>
      <c r="K57" s="150">
        <f t="shared" si="19"/>
        <v>0.009005256819</v>
      </c>
      <c r="L57" s="139">
        <v>8.16</v>
      </c>
      <c r="M57" s="150">
        <f t="shared" si="20"/>
        <v>0.09302187724</v>
      </c>
      <c r="N57" s="139">
        <v>111.86</v>
      </c>
      <c r="O57" s="150">
        <f t="shared" si="21"/>
        <v>0.2637885899</v>
      </c>
      <c r="P57" s="139">
        <v>14.310000000000002</v>
      </c>
      <c r="Q57" s="150">
        <f t="shared" si="22"/>
        <v>0.1994291671</v>
      </c>
      <c r="R57" s="139">
        <v>103.30000000000001</v>
      </c>
      <c r="S57" s="150">
        <f t="shared" si="23"/>
        <v>15.31572939</v>
      </c>
      <c r="T57" s="139">
        <v>8.0</v>
      </c>
      <c r="U57" s="150">
        <f t="shared" si="24"/>
        <v>0.05441421735</v>
      </c>
      <c r="V57" s="139">
        <v>0.0</v>
      </c>
      <c r="W57" s="150">
        <f t="shared" si="25"/>
        <v>0</v>
      </c>
      <c r="X57" s="139">
        <v>0.0</v>
      </c>
      <c r="Y57" s="150">
        <f t="shared" si="26"/>
        <v>0</v>
      </c>
      <c r="Z57" s="139">
        <f t="shared" si="14"/>
        <v>289.19</v>
      </c>
      <c r="AA57" s="150">
        <f t="shared" si="15"/>
        <v>0.3370459003</v>
      </c>
    </row>
    <row r="58" ht="12.75" customHeight="1">
      <c r="A58" s="44" t="s">
        <v>247</v>
      </c>
      <c r="B58" s="142"/>
      <c r="C58" s="142"/>
      <c r="D58" s="142"/>
      <c r="E58" s="151">
        <f t="shared" si="16"/>
        <v>0</v>
      </c>
      <c r="F58" s="142">
        <v>1.03</v>
      </c>
      <c r="G58" s="151">
        <f t="shared" si="17"/>
        <v>0.05189884261</v>
      </c>
      <c r="H58" s="142">
        <v>10.0</v>
      </c>
      <c r="I58" s="151">
        <f t="shared" si="18"/>
        <v>0.4813918</v>
      </c>
      <c r="J58" s="142">
        <v>1.2</v>
      </c>
      <c r="K58" s="151">
        <f t="shared" si="19"/>
        <v>0.06753942614</v>
      </c>
      <c r="L58" s="142">
        <v>4.01</v>
      </c>
      <c r="M58" s="151">
        <f t="shared" si="20"/>
        <v>0.04571295683</v>
      </c>
      <c r="N58" s="142">
        <v>286.38</v>
      </c>
      <c r="O58" s="151">
        <f t="shared" si="21"/>
        <v>0.6753421812</v>
      </c>
      <c r="P58" s="142">
        <v>10.959999999999999</v>
      </c>
      <c r="Q58" s="151">
        <f t="shared" si="22"/>
        <v>0.1527423949</v>
      </c>
      <c r="R58" s="142"/>
      <c r="S58" s="151">
        <f t="shared" si="23"/>
        <v>0</v>
      </c>
      <c r="T58" s="142"/>
      <c r="U58" s="151">
        <f t="shared" si="24"/>
        <v>0</v>
      </c>
      <c r="V58" s="142">
        <v>2.0</v>
      </c>
      <c r="W58" s="151">
        <f t="shared" si="25"/>
        <v>0.04612758891</v>
      </c>
      <c r="X58" s="142"/>
      <c r="Y58" s="151">
        <f t="shared" si="26"/>
        <v>0</v>
      </c>
      <c r="Z58" s="142">
        <f t="shared" si="14"/>
        <v>315.58</v>
      </c>
      <c r="AA58" s="151">
        <f t="shared" si="15"/>
        <v>0.367802985</v>
      </c>
    </row>
    <row r="59" ht="12.75" customHeight="1">
      <c r="A59" s="16" t="s">
        <v>248</v>
      </c>
      <c r="B59" s="136"/>
      <c r="C59" s="136"/>
      <c r="D59" s="136"/>
      <c r="E59" s="152">
        <f t="shared" si="16"/>
        <v>0</v>
      </c>
      <c r="F59" s="136">
        <v>319.3500000000001</v>
      </c>
      <c r="G59" s="152">
        <f t="shared" si="17"/>
        <v>16.09116057</v>
      </c>
      <c r="H59" s="136">
        <v>61.64</v>
      </c>
      <c r="I59" s="152">
        <f t="shared" si="18"/>
        <v>2.967299055</v>
      </c>
      <c r="J59" s="136">
        <v>220.21</v>
      </c>
      <c r="K59" s="152">
        <f t="shared" si="19"/>
        <v>12.39404753</v>
      </c>
      <c r="L59" s="136">
        <v>4025.51</v>
      </c>
      <c r="M59" s="152">
        <f t="shared" si="20"/>
        <v>45.8897668</v>
      </c>
      <c r="N59" s="136">
        <v>10999.780000000017</v>
      </c>
      <c r="O59" s="152">
        <f t="shared" si="21"/>
        <v>25.93971443</v>
      </c>
      <c r="P59" s="136">
        <v>438.03</v>
      </c>
      <c r="Q59" s="152">
        <f t="shared" si="22"/>
        <v>6.104539348</v>
      </c>
      <c r="R59" s="136">
        <v>11.25</v>
      </c>
      <c r="S59" s="152">
        <f t="shared" si="23"/>
        <v>1.667976337</v>
      </c>
      <c r="T59" s="136">
        <v>11172.0</v>
      </c>
      <c r="U59" s="152">
        <f t="shared" si="24"/>
        <v>75.98945452</v>
      </c>
      <c r="V59" s="136"/>
      <c r="W59" s="152">
        <f t="shared" si="25"/>
        <v>0</v>
      </c>
      <c r="X59" s="136"/>
      <c r="Y59" s="152">
        <f t="shared" si="26"/>
        <v>0</v>
      </c>
      <c r="Z59" s="136">
        <f t="shared" si="14"/>
        <v>27247.77</v>
      </c>
      <c r="AA59" s="152">
        <f t="shared" si="15"/>
        <v>31.75680062</v>
      </c>
    </row>
    <row r="60" ht="12.75" customHeight="1">
      <c r="A60" s="22" t="s">
        <v>249</v>
      </c>
      <c r="B60" s="139"/>
      <c r="C60" s="139"/>
      <c r="D60" s="139"/>
      <c r="E60" s="150">
        <f t="shared" si="16"/>
        <v>0</v>
      </c>
      <c r="F60" s="139"/>
      <c r="G60" s="150">
        <f t="shared" si="17"/>
        <v>0</v>
      </c>
      <c r="H60" s="139">
        <v>45.7</v>
      </c>
      <c r="I60" s="150">
        <f t="shared" si="18"/>
        <v>2.199960526</v>
      </c>
      <c r="J60" s="139">
        <v>18.599999999999998</v>
      </c>
      <c r="K60" s="150">
        <f t="shared" si="19"/>
        <v>1.046861105</v>
      </c>
      <c r="L60" s="139">
        <v>3.05</v>
      </c>
      <c r="M60" s="150">
        <f t="shared" si="20"/>
        <v>0.03476920657</v>
      </c>
      <c r="N60" s="139">
        <v>353.1</v>
      </c>
      <c r="O60" s="150">
        <f t="shared" si="21"/>
        <v>0.8326814867</v>
      </c>
      <c r="P60" s="139">
        <v>97.26</v>
      </c>
      <c r="Q60" s="150">
        <f t="shared" si="22"/>
        <v>1.355449392</v>
      </c>
      <c r="R60" s="139"/>
      <c r="S60" s="150">
        <f t="shared" si="23"/>
        <v>0</v>
      </c>
      <c r="T60" s="139"/>
      <c r="U60" s="150">
        <f t="shared" si="24"/>
        <v>0</v>
      </c>
      <c r="V60" s="139"/>
      <c r="W60" s="150">
        <f t="shared" si="25"/>
        <v>0</v>
      </c>
      <c r="X60" s="139"/>
      <c r="Y60" s="150">
        <f t="shared" si="26"/>
        <v>0</v>
      </c>
      <c r="Z60" s="139">
        <f t="shared" si="14"/>
        <v>517.71</v>
      </c>
      <c r="AA60" s="150">
        <f t="shared" si="15"/>
        <v>0.603381974</v>
      </c>
    </row>
    <row r="61" ht="12.75" customHeight="1">
      <c r="A61" s="22" t="s">
        <v>250</v>
      </c>
      <c r="B61" s="139"/>
      <c r="C61" s="139"/>
      <c r="D61" s="139">
        <v>20.0</v>
      </c>
      <c r="E61" s="150">
        <f t="shared" si="16"/>
        <v>3.391152483</v>
      </c>
      <c r="F61" s="139">
        <v>169.5</v>
      </c>
      <c r="G61" s="150">
        <f t="shared" si="17"/>
        <v>8.540634778</v>
      </c>
      <c r="H61" s="139"/>
      <c r="I61" s="150">
        <f t="shared" si="18"/>
        <v>0</v>
      </c>
      <c r="J61" s="139">
        <v>24.150000000000002</v>
      </c>
      <c r="K61" s="150">
        <f t="shared" si="19"/>
        <v>1.359230951</v>
      </c>
      <c r="L61" s="139">
        <v>46.6</v>
      </c>
      <c r="M61" s="150">
        <f t="shared" si="20"/>
        <v>0.5312278774</v>
      </c>
      <c r="N61" s="139">
        <v>15.0</v>
      </c>
      <c r="O61" s="150">
        <f t="shared" si="21"/>
        <v>0.03537304531</v>
      </c>
      <c r="P61" s="139">
        <v>10.8</v>
      </c>
      <c r="Q61" s="150">
        <f t="shared" si="22"/>
        <v>0.1505125789</v>
      </c>
      <c r="R61" s="139">
        <v>0.52</v>
      </c>
      <c r="S61" s="150">
        <f t="shared" si="23"/>
        <v>0.07709757291</v>
      </c>
      <c r="T61" s="139">
        <v>2.5</v>
      </c>
      <c r="U61" s="150">
        <f t="shared" si="24"/>
        <v>0.01700444292</v>
      </c>
      <c r="V61" s="139"/>
      <c r="W61" s="150">
        <f t="shared" si="25"/>
        <v>0</v>
      </c>
      <c r="X61" s="139"/>
      <c r="Y61" s="150">
        <f t="shared" si="26"/>
        <v>0</v>
      </c>
      <c r="Z61" s="139">
        <f t="shared" si="14"/>
        <v>289.07</v>
      </c>
      <c r="AA61" s="150">
        <f t="shared" si="15"/>
        <v>0.3369060424</v>
      </c>
    </row>
    <row r="62" ht="12.75" customHeight="1">
      <c r="A62" s="44" t="s">
        <v>251</v>
      </c>
      <c r="B62" s="142"/>
      <c r="C62" s="142"/>
      <c r="D62" s="142"/>
      <c r="E62" s="151">
        <f t="shared" si="16"/>
        <v>0</v>
      </c>
      <c r="F62" s="142"/>
      <c r="G62" s="151">
        <f t="shared" si="17"/>
        <v>0</v>
      </c>
      <c r="H62" s="142">
        <v>101.5</v>
      </c>
      <c r="I62" s="151">
        <f t="shared" si="18"/>
        <v>4.88612677</v>
      </c>
      <c r="J62" s="142">
        <v>113.0</v>
      </c>
      <c r="K62" s="151">
        <f t="shared" si="19"/>
        <v>6.359962628</v>
      </c>
      <c r="L62" s="142"/>
      <c r="M62" s="151">
        <f t="shared" si="20"/>
        <v>0</v>
      </c>
      <c r="N62" s="142">
        <v>14.03</v>
      </c>
      <c r="O62" s="151">
        <f t="shared" si="21"/>
        <v>0.03308558838</v>
      </c>
      <c r="P62" s="142">
        <v>1.2000000000000002</v>
      </c>
      <c r="Q62" s="151">
        <f t="shared" si="22"/>
        <v>0.01672361988</v>
      </c>
      <c r="R62" s="142">
        <v>144.14999999999998</v>
      </c>
      <c r="S62" s="151">
        <f t="shared" si="23"/>
        <v>21.3723368</v>
      </c>
      <c r="T62" s="142">
        <v>185.35000000000002</v>
      </c>
      <c r="U62" s="151">
        <f t="shared" si="24"/>
        <v>1.260709398</v>
      </c>
      <c r="V62" s="142">
        <v>0.0</v>
      </c>
      <c r="W62" s="151">
        <f t="shared" si="25"/>
        <v>0</v>
      </c>
      <c r="X62" s="142">
        <v>0.02</v>
      </c>
      <c r="Y62" s="151">
        <f t="shared" si="26"/>
        <v>0.001529250744</v>
      </c>
      <c r="Z62" s="142">
        <f t="shared" si="14"/>
        <v>559.25</v>
      </c>
      <c r="AA62" s="151">
        <f t="shared" si="15"/>
        <v>0.6517961193</v>
      </c>
    </row>
    <row r="63" ht="12.75" customHeight="1">
      <c r="A63" s="16" t="s">
        <v>252</v>
      </c>
      <c r="B63" s="136"/>
      <c r="C63" s="136"/>
      <c r="D63" s="136"/>
      <c r="E63" s="152">
        <f t="shared" si="16"/>
        <v>0</v>
      </c>
      <c r="F63" s="136"/>
      <c r="G63" s="152">
        <f t="shared" si="17"/>
        <v>0</v>
      </c>
      <c r="H63" s="136"/>
      <c r="I63" s="152">
        <f t="shared" si="18"/>
        <v>0</v>
      </c>
      <c r="J63" s="136"/>
      <c r="K63" s="152">
        <f t="shared" si="19"/>
        <v>0</v>
      </c>
      <c r="L63" s="136"/>
      <c r="M63" s="152">
        <f t="shared" si="20"/>
        <v>0</v>
      </c>
      <c r="N63" s="136"/>
      <c r="O63" s="152">
        <f t="shared" si="21"/>
        <v>0</v>
      </c>
      <c r="P63" s="136"/>
      <c r="Q63" s="152">
        <f t="shared" si="22"/>
        <v>0</v>
      </c>
      <c r="R63" s="136"/>
      <c r="S63" s="152">
        <f t="shared" si="23"/>
        <v>0</v>
      </c>
      <c r="T63" s="136"/>
      <c r="U63" s="152">
        <f t="shared" si="24"/>
        <v>0</v>
      </c>
      <c r="V63" s="136"/>
      <c r="W63" s="152">
        <f t="shared" si="25"/>
        <v>0</v>
      </c>
      <c r="X63" s="136"/>
      <c r="Y63" s="152">
        <f t="shared" si="26"/>
        <v>0</v>
      </c>
      <c r="Z63" s="136">
        <f t="shared" si="14"/>
        <v>0</v>
      </c>
      <c r="AA63" s="152">
        <f t="shared" si="15"/>
        <v>0</v>
      </c>
    </row>
    <row r="64" ht="12.75" customHeight="1">
      <c r="A64" s="22" t="s">
        <v>253</v>
      </c>
      <c r="B64" s="139"/>
      <c r="C64" s="139"/>
      <c r="D64" s="139"/>
      <c r="E64" s="150">
        <f t="shared" si="16"/>
        <v>0</v>
      </c>
      <c r="F64" s="139">
        <v>5.07</v>
      </c>
      <c r="G64" s="150">
        <f t="shared" si="17"/>
        <v>0.255463235</v>
      </c>
      <c r="H64" s="139"/>
      <c r="I64" s="150">
        <f t="shared" si="18"/>
        <v>0</v>
      </c>
      <c r="J64" s="139"/>
      <c r="K64" s="150">
        <f t="shared" si="19"/>
        <v>0</v>
      </c>
      <c r="L64" s="139">
        <v>14.0</v>
      </c>
      <c r="M64" s="150">
        <f t="shared" si="20"/>
        <v>0.159596358</v>
      </c>
      <c r="N64" s="139">
        <v>6344.84</v>
      </c>
      <c r="O64" s="150">
        <f t="shared" si="21"/>
        <v>14.96242086</v>
      </c>
      <c r="P64" s="139">
        <v>65.16000000000001</v>
      </c>
      <c r="Q64" s="150">
        <f t="shared" si="22"/>
        <v>0.9080925597</v>
      </c>
      <c r="R64" s="139"/>
      <c r="S64" s="150">
        <f t="shared" si="23"/>
        <v>0</v>
      </c>
      <c r="T64" s="139"/>
      <c r="U64" s="150">
        <f t="shared" si="24"/>
        <v>0</v>
      </c>
      <c r="V64" s="139">
        <v>7.0</v>
      </c>
      <c r="W64" s="150">
        <f t="shared" si="25"/>
        <v>0.1614465612</v>
      </c>
      <c r="X64" s="139"/>
      <c r="Y64" s="150">
        <f t="shared" si="26"/>
        <v>0</v>
      </c>
      <c r="Z64" s="139">
        <f t="shared" si="14"/>
        <v>6436.07</v>
      </c>
      <c r="AA64" s="150">
        <f t="shared" si="15"/>
        <v>7.501127313</v>
      </c>
    </row>
    <row r="65" ht="12.75" customHeight="1">
      <c r="A65" s="44" t="s">
        <v>254</v>
      </c>
      <c r="B65" s="142"/>
      <c r="C65" s="142"/>
      <c r="D65" s="142"/>
      <c r="E65" s="151">
        <f t="shared" si="16"/>
        <v>0</v>
      </c>
      <c r="F65" s="142">
        <v>6.300000000000001</v>
      </c>
      <c r="G65" s="151">
        <f t="shared" si="17"/>
        <v>0.3174395227</v>
      </c>
      <c r="H65" s="142">
        <v>0.0</v>
      </c>
      <c r="I65" s="151">
        <f t="shared" si="18"/>
        <v>0</v>
      </c>
      <c r="J65" s="142">
        <v>2.1</v>
      </c>
      <c r="K65" s="151">
        <f t="shared" si="19"/>
        <v>0.1181939957</v>
      </c>
      <c r="L65" s="142">
        <v>1181.0</v>
      </c>
      <c r="M65" s="151">
        <f t="shared" si="20"/>
        <v>13.46309277</v>
      </c>
      <c r="N65" s="142">
        <v>41.08</v>
      </c>
      <c r="O65" s="151">
        <f t="shared" si="21"/>
        <v>0.0968749801</v>
      </c>
      <c r="P65" s="142">
        <v>0.95</v>
      </c>
      <c r="Q65" s="151">
        <f t="shared" si="22"/>
        <v>0.01323953241</v>
      </c>
      <c r="R65" s="142">
        <v>0.0</v>
      </c>
      <c r="S65" s="151">
        <f t="shared" si="23"/>
        <v>0</v>
      </c>
      <c r="T65" s="142">
        <v>0.0</v>
      </c>
      <c r="U65" s="151">
        <f t="shared" si="24"/>
        <v>0</v>
      </c>
      <c r="V65" s="142">
        <v>0.0</v>
      </c>
      <c r="W65" s="151">
        <f t="shared" si="25"/>
        <v>0</v>
      </c>
      <c r="X65" s="142">
        <v>600.0</v>
      </c>
      <c r="Y65" s="151">
        <f t="shared" si="26"/>
        <v>45.87752231</v>
      </c>
      <c r="Z65" s="142">
        <f t="shared" si="14"/>
        <v>1831.43</v>
      </c>
      <c r="AA65" s="151">
        <f t="shared" si="15"/>
        <v>2.134499717</v>
      </c>
    </row>
    <row r="66" ht="12.75" customHeight="1">
      <c r="A66" s="153" t="s">
        <v>255</v>
      </c>
      <c r="B66" s="183"/>
      <c r="C66" s="183"/>
      <c r="D66" s="183">
        <v>166.9</v>
      </c>
      <c r="E66" s="154">
        <f t="shared" si="16"/>
        <v>28.29916747</v>
      </c>
      <c r="F66" s="183">
        <v>476.41999999999985</v>
      </c>
      <c r="G66" s="154">
        <f t="shared" si="17"/>
        <v>24.00548213</v>
      </c>
      <c r="H66" s="183">
        <v>129.98999999999998</v>
      </c>
      <c r="I66" s="154">
        <f t="shared" si="18"/>
        <v>6.257612008</v>
      </c>
      <c r="J66" s="183"/>
      <c r="K66" s="154">
        <f t="shared" si="19"/>
        <v>0</v>
      </c>
      <c r="L66" s="183"/>
      <c r="M66" s="154">
        <f t="shared" si="20"/>
        <v>0</v>
      </c>
      <c r="N66" s="183">
        <v>12585.02</v>
      </c>
      <c r="O66" s="154">
        <f t="shared" si="21"/>
        <v>29.67803218</v>
      </c>
      <c r="P66" s="183">
        <v>1780.4699999999998</v>
      </c>
      <c r="Q66" s="154">
        <f t="shared" si="22"/>
        <v>24.81325291</v>
      </c>
      <c r="R66" s="183">
        <v>5.4</v>
      </c>
      <c r="S66" s="154">
        <f t="shared" si="23"/>
        <v>0.8006286417</v>
      </c>
      <c r="T66" s="183">
        <v>77.65</v>
      </c>
      <c r="U66" s="154">
        <f t="shared" si="24"/>
        <v>0.5281579971</v>
      </c>
      <c r="V66" s="183">
        <v>2440.95</v>
      </c>
      <c r="W66" s="154">
        <f t="shared" si="25"/>
        <v>56.29756908</v>
      </c>
      <c r="X66" s="183">
        <v>120.01</v>
      </c>
      <c r="Y66" s="154">
        <f t="shared" si="26"/>
        <v>9.176269087</v>
      </c>
      <c r="Z66" s="183">
        <f t="shared" si="14"/>
        <v>17782.81</v>
      </c>
      <c r="AA66" s="154">
        <f t="shared" si="15"/>
        <v>20.72555485</v>
      </c>
    </row>
    <row r="67" ht="12.75" customHeight="1">
      <c r="A67" s="27" t="s">
        <v>140</v>
      </c>
      <c r="B67" s="155">
        <f t="shared" ref="B67:AA67" si="27">SUM(B27:B66)</f>
        <v>0</v>
      </c>
      <c r="C67" s="155">
        <f t="shared" si="27"/>
        <v>0</v>
      </c>
      <c r="D67" s="155">
        <f t="shared" si="27"/>
        <v>589.77</v>
      </c>
      <c r="E67" s="155">
        <f t="shared" si="27"/>
        <v>100</v>
      </c>
      <c r="F67" s="155">
        <f t="shared" si="27"/>
        <v>1984.63</v>
      </c>
      <c r="G67" s="155">
        <f t="shared" si="27"/>
        <v>100</v>
      </c>
      <c r="H67" s="155">
        <f t="shared" si="27"/>
        <v>2077.31</v>
      </c>
      <c r="I67" s="155">
        <f t="shared" si="27"/>
        <v>100</v>
      </c>
      <c r="J67" s="155">
        <f t="shared" si="27"/>
        <v>1776.74</v>
      </c>
      <c r="K67" s="155">
        <f t="shared" si="27"/>
        <v>100</v>
      </c>
      <c r="L67" s="155">
        <f t="shared" si="27"/>
        <v>8772.13</v>
      </c>
      <c r="M67" s="155">
        <f t="shared" si="27"/>
        <v>100</v>
      </c>
      <c r="N67" s="155">
        <f t="shared" si="27"/>
        <v>42405.17</v>
      </c>
      <c r="O67" s="155">
        <f t="shared" si="27"/>
        <v>100</v>
      </c>
      <c r="P67" s="155">
        <f t="shared" si="27"/>
        <v>7175.48</v>
      </c>
      <c r="Q67" s="155">
        <f t="shared" si="27"/>
        <v>100</v>
      </c>
      <c r="R67" s="155">
        <f t="shared" si="27"/>
        <v>674.47</v>
      </c>
      <c r="S67" s="155">
        <f t="shared" si="27"/>
        <v>100</v>
      </c>
      <c r="T67" s="155">
        <f t="shared" si="27"/>
        <v>14702.04</v>
      </c>
      <c r="U67" s="155">
        <f t="shared" si="27"/>
        <v>100</v>
      </c>
      <c r="V67" s="155">
        <f t="shared" si="27"/>
        <v>4335.8</v>
      </c>
      <c r="W67" s="155">
        <f t="shared" si="27"/>
        <v>100</v>
      </c>
      <c r="X67" s="155">
        <f t="shared" si="27"/>
        <v>1307.83</v>
      </c>
      <c r="Y67" s="155">
        <f t="shared" si="27"/>
        <v>100</v>
      </c>
      <c r="Z67" s="155">
        <f t="shared" si="27"/>
        <v>85801.37</v>
      </c>
      <c r="AA67" s="155">
        <f t="shared" si="27"/>
        <v>100</v>
      </c>
    </row>
    <row r="68" ht="12.75" customHeight="1"/>
    <row r="69" ht="12.75" customHeight="1"/>
    <row r="70" ht="12.75" customHeight="1">
      <c r="Z70" s="30"/>
    </row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6:Q26"/>
    <mergeCell ref="R26:S26"/>
    <mergeCell ref="T26:U26"/>
    <mergeCell ref="V26:W26"/>
    <mergeCell ref="Z26:Z27"/>
    <mergeCell ref="AA26:AA27"/>
    <mergeCell ref="F8:G8"/>
    <mergeCell ref="H8:I8"/>
    <mergeCell ref="A25:A27"/>
    <mergeCell ref="B25:Y25"/>
    <mergeCell ref="B26:C26"/>
    <mergeCell ref="D26:E26"/>
    <mergeCell ref="F26:G26"/>
    <mergeCell ref="X26:Y26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5:AA25"/>
    <mergeCell ref="H26:I26"/>
    <mergeCell ref="J26:K26"/>
    <mergeCell ref="L26:M26"/>
    <mergeCell ref="N26:O26"/>
  </mergeCells>
  <printOptions/>
  <pageMargins bottom="0.75" footer="0.0" header="0.0" left="0.7" right="0.7" top="0.75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5.88"/>
    <col customWidth="1" min="3" max="3" width="8.88"/>
    <col customWidth="1" min="4" max="4" width="5.88"/>
    <col customWidth="1" min="5" max="5" width="7.75"/>
    <col customWidth="1" min="6" max="6" width="9.88"/>
    <col customWidth="1" min="7" max="7" width="7.38"/>
    <col customWidth="1" min="8" max="8" width="8.0"/>
    <col customWidth="1" min="9" max="9" width="8.88"/>
    <col customWidth="1" min="10" max="10" width="8.38"/>
    <col customWidth="1" min="11" max="11" width="7.25"/>
    <col customWidth="1" min="12" max="12" width="8.63"/>
    <col customWidth="1" min="13" max="13" width="8.75"/>
    <col customWidth="1" min="14" max="14" width="9.0"/>
    <col customWidth="1" min="15" max="15" width="8.75"/>
    <col customWidth="1" min="16" max="16" width="8.88"/>
    <col customWidth="1" min="17" max="17" width="10.0"/>
    <col customWidth="1" min="18" max="18" width="9.25"/>
    <col customWidth="1" min="19" max="21" width="8.88"/>
    <col customWidth="1" min="22" max="22" width="8.75"/>
    <col customWidth="1" min="23" max="23" width="8.88"/>
    <col customWidth="1" min="24" max="24" width="5.88"/>
    <col customWidth="1" min="25" max="25" width="8.88"/>
    <col customWidth="1" min="26" max="26" width="10.0"/>
    <col customWidth="1" min="27" max="27" width="7.88"/>
    <col customWidth="1" min="28" max="28" width="10.63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190</v>
      </c>
    </row>
    <row r="4" ht="12.75" customHeight="1">
      <c r="A4" s="3" t="s">
        <v>257</v>
      </c>
    </row>
    <row r="5" ht="12.75" customHeight="1">
      <c r="A5" s="3" t="s">
        <v>283</v>
      </c>
    </row>
    <row r="6" ht="12.75" customHeight="1"/>
    <row r="7" ht="24.75" customHeight="1">
      <c r="A7" s="131" t="s">
        <v>259</v>
      </c>
      <c r="B7" s="166" t="s">
        <v>260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66" t="s">
        <v>15</v>
      </c>
      <c r="AA7" s="159"/>
    </row>
    <row r="8" ht="24.75" customHeight="1">
      <c r="A8" s="167"/>
      <c r="B8" s="168" t="s">
        <v>154</v>
      </c>
      <c r="C8" s="71"/>
      <c r="D8" s="168" t="s">
        <v>155</v>
      </c>
      <c r="E8" s="71"/>
      <c r="F8" s="168" t="s">
        <v>156</v>
      </c>
      <c r="G8" s="71"/>
      <c r="H8" s="168" t="s">
        <v>157</v>
      </c>
      <c r="I8" s="71"/>
      <c r="J8" s="168" t="s">
        <v>158</v>
      </c>
      <c r="K8" s="71"/>
      <c r="L8" s="168" t="s">
        <v>159</v>
      </c>
      <c r="M8" s="71"/>
      <c r="N8" s="169" t="s">
        <v>161</v>
      </c>
      <c r="O8" s="71"/>
      <c r="P8" s="168" t="s">
        <v>162</v>
      </c>
      <c r="Q8" s="71"/>
      <c r="R8" s="168" t="s">
        <v>163</v>
      </c>
      <c r="S8" s="71"/>
      <c r="T8" s="168" t="s">
        <v>164</v>
      </c>
      <c r="U8" s="71"/>
      <c r="V8" s="168" t="s">
        <v>165</v>
      </c>
      <c r="W8" s="71"/>
      <c r="X8" s="168" t="s">
        <v>166</v>
      </c>
      <c r="Y8" s="71"/>
      <c r="Z8" s="96" t="s">
        <v>261</v>
      </c>
      <c r="AA8" s="170" t="s">
        <v>9</v>
      </c>
    </row>
    <row r="9" ht="24.75" customHeight="1">
      <c r="A9" s="133"/>
      <c r="B9" s="171" t="s">
        <v>261</v>
      </c>
      <c r="C9" s="171" t="s">
        <v>9</v>
      </c>
      <c r="D9" s="171" t="s">
        <v>261</v>
      </c>
      <c r="E9" s="171" t="s">
        <v>9</v>
      </c>
      <c r="F9" s="171" t="s">
        <v>261</v>
      </c>
      <c r="G9" s="171" t="s">
        <v>9</v>
      </c>
      <c r="H9" s="171" t="s">
        <v>261</v>
      </c>
      <c r="I9" s="171" t="s">
        <v>9</v>
      </c>
      <c r="J9" s="171" t="s">
        <v>261</v>
      </c>
      <c r="K9" s="171" t="s">
        <v>9</v>
      </c>
      <c r="L9" s="171" t="s">
        <v>261</v>
      </c>
      <c r="M9" s="171" t="s">
        <v>9</v>
      </c>
      <c r="N9" s="172" t="s">
        <v>261</v>
      </c>
      <c r="O9" s="171" t="s">
        <v>9</v>
      </c>
      <c r="P9" s="171" t="s">
        <v>261</v>
      </c>
      <c r="Q9" s="171" t="s">
        <v>9</v>
      </c>
      <c r="R9" s="171" t="s">
        <v>261</v>
      </c>
      <c r="S9" s="171" t="s">
        <v>9</v>
      </c>
      <c r="T9" s="171" t="s">
        <v>261</v>
      </c>
      <c r="U9" s="171" t="s">
        <v>9</v>
      </c>
      <c r="V9" s="171" t="s">
        <v>261</v>
      </c>
      <c r="W9" s="171" t="s">
        <v>9</v>
      </c>
      <c r="X9" s="171" t="s">
        <v>261</v>
      </c>
      <c r="Y9" s="171" t="s">
        <v>9</v>
      </c>
      <c r="Z9" s="14"/>
      <c r="AA9" s="15"/>
    </row>
    <row r="10" ht="24.75" customHeight="1">
      <c r="A10" s="16" t="s">
        <v>55</v>
      </c>
      <c r="B10" s="16"/>
      <c r="C10" s="173">
        <v>0.0</v>
      </c>
      <c r="D10" s="16">
        <v>0.0</v>
      </c>
      <c r="E10" s="173">
        <f t="shared" ref="E10:E19" si="1">((D10/D$19*100))</f>
        <v>0</v>
      </c>
      <c r="F10" s="16">
        <v>783.96</v>
      </c>
      <c r="G10" s="173">
        <f t="shared" ref="G10:G19" si="2">((F10/F$19*100))</f>
        <v>4.97978131</v>
      </c>
      <c r="H10" s="136">
        <f>SUM(H30:H38)</f>
        <v>72.71</v>
      </c>
      <c r="I10" s="173">
        <f t="shared" ref="I10:I19" si="3">((H10/H$19*100))</f>
        <v>0.9365054218</v>
      </c>
      <c r="J10" s="16">
        <v>3.32</v>
      </c>
      <c r="K10" s="173">
        <f t="shared" ref="K10:K19" si="4">((J10/J$19*100))</f>
        <v>0.04117119653</v>
      </c>
      <c r="L10" s="16">
        <v>1148.72</v>
      </c>
      <c r="M10" s="173">
        <f t="shared" ref="M10:M19" si="5">((L10/L$19*100))</f>
        <v>32.53473058</v>
      </c>
      <c r="N10" s="136">
        <v>805.94</v>
      </c>
      <c r="O10" s="173">
        <f t="shared" ref="O10:O19" si="6">((N10/N$19*100))</f>
        <v>5.810712406</v>
      </c>
      <c r="P10" s="136">
        <f>SUM(P30:P38)</f>
        <v>4299.32</v>
      </c>
      <c r="Q10" s="173">
        <f t="shared" ref="Q10:Q19" si="7">((P10/P$19*100))</f>
        <v>12.22475033</v>
      </c>
      <c r="R10" s="136">
        <f>SUM(R30:R38)</f>
        <v>1837.45</v>
      </c>
      <c r="S10" s="173">
        <f t="shared" ref="S10:S19" si="8">((R10/R$19*100))</f>
        <v>37.6029633</v>
      </c>
      <c r="T10" s="136">
        <f>SUM(T30:T38)</f>
        <v>2101.2</v>
      </c>
      <c r="U10" s="173">
        <f t="shared" ref="U10:U19" si="9">((T10/T$19*100))</f>
        <v>33.24920287</v>
      </c>
      <c r="V10" s="136">
        <f>SUM(V30:V38)</f>
        <v>0</v>
      </c>
      <c r="W10" s="173">
        <f t="shared" ref="W10:W19" si="10">((V10/V$19*100))</f>
        <v>0</v>
      </c>
      <c r="X10" s="136">
        <f>SUM(X30:X38)</f>
        <v>3.65</v>
      </c>
      <c r="Y10" s="173">
        <f t="shared" ref="Y10:Y19" si="11">((X10/X$19*100))</f>
        <v>1.301247772</v>
      </c>
      <c r="Z10" s="136">
        <f t="shared" ref="Z10:Z18" si="12">SUM(B10+D10+F10+H10+J10+L10+N10+P10+T10+V10+X10+R10)</f>
        <v>11056.27</v>
      </c>
      <c r="AA10" s="173">
        <f t="shared" ref="AA10:AA19" si="13">((Z10/Z$19*100))</f>
        <v>11.39178425</v>
      </c>
    </row>
    <row r="11" ht="24.75" customHeight="1">
      <c r="A11" s="22" t="s">
        <v>262</v>
      </c>
      <c r="B11" s="22"/>
      <c r="C11" s="174">
        <v>0.0</v>
      </c>
      <c r="D11" s="22">
        <v>6.14</v>
      </c>
      <c r="E11" s="174">
        <f t="shared" si="1"/>
        <v>10.99964171</v>
      </c>
      <c r="F11" s="22">
        <v>78.5</v>
      </c>
      <c r="G11" s="174">
        <f t="shared" si="2"/>
        <v>0.498638748</v>
      </c>
      <c r="H11" s="139">
        <f>SUM(H39:H46)</f>
        <v>2040.16</v>
      </c>
      <c r="I11" s="174">
        <f t="shared" si="3"/>
        <v>26.27727825</v>
      </c>
      <c r="J11" s="22">
        <v>388.3</v>
      </c>
      <c r="K11" s="174">
        <f t="shared" si="4"/>
        <v>4.815293859</v>
      </c>
      <c r="L11" s="22">
        <v>435.7</v>
      </c>
      <c r="M11" s="174">
        <f t="shared" si="5"/>
        <v>12.34015436</v>
      </c>
      <c r="N11" s="139">
        <v>1438.23</v>
      </c>
      <c r="O11" s="174">
        <f t="shared" si="6"/>
        <v>10.36943309</v>
      </c>
      <c r="P11" s="139">
        <f>SUM(P39:P46)</f>
        <v>2459.19</v>
      </c>
      <c r="Q11" s="174">
        <f t="shared" si="7"/>
        <v>6.992497366</v>
      </c>
      <c r="R11" s="139">
        <f>SUM(R39:R46)</f>
        <v>1763.6</v>
      </c>
      <c r="S11" s="174">
        <f t="shared" si="8"/>
        <v>36.09164117</v>
      </c>
      <c r="T11" s="139">
        <f>SUM(T39:T46)</f>
        <v>1415.2</v>
      </c>
      <c r="U11" s="174">
        <f t="shared" si="9"/>
        <v>22.39399957</v>
      </c>
      <c r="V11" s="139">
        <f>SUM(V39:V46)</f>
        <v>1118.45</v>
      </c>
      <c r="W11" s="174">
        <f t="shared" si="10"/>
        <v>81.51373807</v>
      </c>
      <c r="X11" s="139">
        <f>SUM(X39:X46)</f>
        <v>104</v>
      </c>
      <c r="Y11" s="174">
        <f t="shared" si="11"/>
        <v>37.07664884</v>
      </c>
      <c r="Z11" s="139">
        <f t="shared" si="12"/>
        <v>11247.47</v>
      </c>
      <c r="AA11" s="174">
        <f t="shared" si="13"/>
        <v>11.58878641</v>
      </c>
    </row>
    <row r="12" ht="24.75" customHeight="1">
      <c r="A12" s="22" t="s">
        <v>263</v>
      </c>
      <c r="B12" s="22"/>
      <c r="C12" s="174">
        <v>0.0</v>
      </c>
      <c r="D12" s="22">
        <v>0.3</v>
      </c>
      <c r="E12" s="174">
        <f t="shared" si="1"/>
        <v>0.5374417771</v>
      </c>
      <c r="F12" s="22">
        <v>0.02</v>
      </c>
      <c r="G12" s="174">
        <f t="shared" si="2"/>
        <v>0.0001270417192</v>
      </c>
      <c r="H12" s="30">
        <v>133.83</v>
      </c>
      <c r="I12" s="174">
        <f t="shared" si="3"/>
        <v>1.723731545</v>
      </c>
      <c r="J12" s="22">
        <v>7.5</v>
      </c>
      <c r="K12" s="174">
        <f t="shared" si="4"/>
        <v>0.09300722108</v>
      </c>
      <c r="L12" s="22">
        <v>56.83</v>
      </c>
      <c r="M12" s="174">
        <f t="shared" si="5"/>
        <v>1.609573037</v>
      </c>
      <c r="N12" s="139">
        <v>727.94</v>
      </c>
      <c r="O12" s="174">
        <f t="shared" si="6"/>
        <v>5.248343535</v>
      </c>
      <c r="P12" s="139">
        <f>SUM(P47:P52)</f>
        <v>43.8</v>
      </c>
      <c r="Q12" s="174">
        <f t="shared" si="7"/>
        <v>0.1245415704</v>
      </c>
      <c r="R12" s="139">
        <f>SUM(R47:R52)</f>
        <v>15</v>
      </c>
      <c r="S12" s="174">
        <f t="shared" si="8"/>
        <v>0.3069713186</v>
      </c>
      <c r="T12" s="139">
        <f>SUM(T47:T52)</f>
        <v>6</v>
      </c>
      <c r="U12" s="174">
        <f t="shared" si="9"/>
        <v>0.09494346908</v>
      </c>
      <c r="V12" s="139">
        <f>SUM(V47:V52)</f>
        <v>43</v>
      </c>
      <c r="W12" s="174">
        <f t="shared" si="10"/>
        <v>3.13388237</v>
      </c>
      <c r="X12" s="139">
        <f>SUM(X47:X52)</f>
        <v>0.2</v>
      </c>
      <c r="Y12" s="174">
        <f t="shared" si="11"/>
        <v>0.07130124777</v>
      </c>
      <c r="Z12" s="139">
        <f t="shared" si="12"/>
        <v>1034.42</v>
      </c>
      <c r="AA12" s="174">
        <f t="shared" si="13"/>
        <v>1.065810573</v>
      </c>
    </row>
    <row r="13" ht="24.75" customHeight="1">
      <c r="A13" s="22" t="s">
        <v>264</v>
      </c>
      <c r="B13" s="22"/>
      <c r="C13" s="174">
        <v>0.0</v>
      </c>
      <c r="D13" s="22">
        <v>1.07</v>
      </c>
      <c r="E13" s="174">
        <f t="shared" si="1"/>
        <v>1.916875672</v>
      </c>
      <c r="F13" s="22">
        <v>199.46</v>
      </c>
      <c r="G13" s="174">
        <f t="shared" si="2"/>
        <v>1.266987066</v>
      </c>
      <c r="H13" s="139">
        <f>SUM(H53:H54)</f>
        <v>47.95</v>
      </c>
      <c r="I13" s="174">
        <f t="shared" si="3"/>
        <v>0.6175964101</v>
      </c>
      <c r="J13" s="22">
        <v>295.4</v>
      </c>
      <c r="K13" s="174">
        <f t="shared" si="4"/>
        <v>3.663244414</v>
      </c>
      <c r="L13" s="22">
        <v>674.51</v>
      </c>
      <c r="M13" s="174">
        <f t="shared" si="5"/>
        <v>19.10387311</v>
      </c>
      <c r="N13" s="139">
        <v>85.37</v>
      </c>
      <c r="O13" s="174">
        <f t="shared" si="6"/>
        <v>0.6155055191</v>
      </c>
      <c r="P13" s="139">
        <f>SUM(P53:P54)</f>
        <v>42.52</v>
      </c>
      <c r="Q13" s="174">
        <f t="shared" si="7"/>
        <v>0.1209019994</v>
      </c>
      <c r="R13" s="139">
        <f>SUM(R53:R54)</f>
        <v>0</v>
      </c>
      <c r="S13" s="174">
        <f t="shared" si="8"/>
        <v>0</v>
      </c>
      <c r="T13" s="139">
        <f>SUM(T53:T54)</f>
        <v>20.65</v>
      </c>
      <c r="U13" s="174">
        <f t="shared" si="9"/>
        <v>0.3267637727</v>
      </c>
      <c r="V13" s="139">
        <f>SUM(V53:V54)</f>
        <v>0</v>
      </c>
      <c r="W13" s="174">
        <f t="shared" si="10"/>
        <v>0</v>
      </c>
      <c r="X13" s="139">
        <f>SUM(X53:X54)</f>
        <v>0</v>
      </c>
      <c r="Y13" s="174">
        <f t="shared" si="11"/>
        <v>0</v>
      </c>
      <c r="Z13" s="139">
        <f t="shared" si="12"/>
        <v>1366.93</v>
      </c>
      <c r="AA13" s="174">
        <f t="shared" si="13"/>
        <v>1.408410942</v>
      </c>
    </row>
    <row r="14" ht="24.75" customHeight="1">
      <c r="A14" s="22" t="s">
        <v>265</v>
      </c>
      <c r="B14" s="22"/>
      <c r="C14" s="174">
        <v>0.0</v>
      </c>
      <c r="D14" s="22">
        <v>1.17</v>
      </c>
      <c r="E14" s="174">
        <f t="shared" si="1"/>
        <v>2.096022931</v>
      </c>
      <c r="F14" s="22">
        <v>3944.94</v>
      </c>
      <c r="G14" s="174">
        <f t="shared" si="2"/>
        <v>25.05859799</v>
      </c>
      <c r="H14" s="139">
        <f>SUM(H55:H57)</f>
        <v>1234.09</v>
      </c>
      <c r="I14" s="174">
        <f t="shared" si="3"/>
        <v>15.89508975</v>
      </c>
      <c r="J14" s="22">
        <v>5645.5</v>
      </c>
      <c r="K14" s="174">
        <f t="shared" si="4"/>
        <v>70.00963555</v>
      </c>
      <c r="L14" s="22">
        <v>504.98</v>
      </c>
      <c r="M14" s="174">
        <f t="shared" si="5"/>
        <v>14.30234369</v>
      </c>
      <c r="N14" s="139">
        <v>3837.11</v>
      </c>
      <c r="O14" s="174">
        <f t="shared" si="6"/>
        <v>27.66501561</v>
      </c>
      <c r="P14" s="139">
        <f>SUM(P55:P57)</f>
        <v>4120.8</v>
      </c>
      <c r="Q14" s="174">
        <f t="shared" si="7"/>
        <v>11.71714391</v>
      </c>
      <c r="R14" s="139">
        <f>SUM(R55:R57)</f>
        <v>50.25</v>
      </c>
      <c r="S14" s="174">
        <f t="shared" si="8"/>
        <v>1.028353917</v>
      </c>
      <c r="T14" s="139">
        <f>SUM(T55:T57)</f>
        <v>9.65</v>
      </c>
      <c r="U14" s="174">
        <f t="shared" si="9"/>
        <v>0.1527007461</v>
      </c>
      <c r="V14" s="139">
        <f>SUM(V55:V57)</f>
        <v>149.65</v>
      </c>
      <c r="W14" s="174">
        <f t="shared" si="10"/>
        <v>10.90663946</v>
      </c>
      <c r="X14" s="139">
        <f>SUM(X55:X57)</f>
        <v>160</v>
      </c>
      <c r="Y14" s="174">
        <f t="shared" si="11"/>
        <v>57.04099822</v>
      </c>
      <c r="Z14" s="139">
        <f t="shared" si="12"/>
        <v>19658.14</v>
      </c>
      <c r="AA14" s="174">
        <f t="shared" si="13"/>
        <v>20.25468712</v>
      </c>
    </row>
    <row r="15" ht="24.75" customHeight="1">
      <c r="A15" s="22" t="s">
        <v>73</v>
      </c>
      <c r="B15" s="22"/>
      <c r="C15" s="174">
        <v>0.0</v>
      </c>
      <c r="D15" s="22">
        <v>0.01</v>
      </c>
      <c r="E15" s="174">
        <f t="shared" si="1"/>
        <v>0.0179147259</v>
      </c>
      <c r="F15" s="22">
        <v>4684.25</v>
      </c>
      <c r="G15" s="174">
        <f t="shared" si="2"/>
        <v>29.75475867</v>
      </c>
      <c r="H15" s="139">
        <f>SUM(H58:H60)</f>
        <v>81.2</v>
      </c>
      <c r="I15" s="174">
        <f t="shared" si="3"/>
        <v>1.045856694</v>
      </c>
      <c r="J15" s="22">
        <v>60.1</v>
      </c>
      <c r="K15" s="174">
        <f t="shared" si="4"/>
        <v>0.7452978649</v>
      </c>
      <c r="L15" s="22">
        <v>140.42</v>
      </c>
      <c r="M15" s="174">
        <f t="shared" si="5"/>
        <v>3.977058699</v>
      </c>
      <c r="N15" s="139">
        <v>250.38</v>
      </c>
      <c r="O15" s="174">
        <f t="shared" si="6"/>
        <v>1.805204075</v>
      </c>
      <c r="P15" s="139">
        <f>SUM(P58:P60)</f>
        <v>229.2</v>
      </c>
      <c r="Q15" s="174">
        <f t="shared" si="7"/>
        <v>0.6517106837</v>
      </c>
      <c r="R15" s="139">
        <f>SUM(R58:R60)</f>
        <v>8.25</v>
      </c>
      <c r="S15" s="174">
        <f t="shared" si="8"/>
        <v>0.1688342253</v>
      </c>
      <c r="T15" s="139">
        <f>SUM(T58:T60)</f>
        <v>40.9</v>
      </c>
      <c r="U15" s="174">
        <f t="shared" si="9"/>
        <v>0.6471979809</v>
      </c>
      <c r="V15" s="139">
        <f>SUM(V58:V60)</f>
        <v>0.4</v>
      </c>
      <c r="W15" s="174">
        <f t="shared" si="10"/>
        <v>0.02915239414</v>
      </c>
      <c r="X15" s="139">
        <f>SUM(X58:X60)</f>
        <v>3</v>
      </c>
      <c r="Y15" s="174">
        <f t="shared" si="11"/>
        <v>1.069518717</v>
      </c>
      <c r="Z15" s="139">
        <f t="shared" si="12"/>
        <v>5498.11</v>
      </c>
      <c r="AA15" s="174">
        <f t="shared" si="13"/>
        <v>5.664955983</v>
      </c>
    </row>
    <row r="16" ht="24.75" customHeight="1">
      <c r="A16" s="22" t="s">
        <v>266</v>
      </c>
      <c r="B16" s="22"/>
      <c r="C16" s="174">
        <v>0.0</v>
      </c>
      <c r="D16" s="22">
        <v>1.6</v>
      </c>
      <c r="E16" s="174">
        <f t="shared" si="1"/>
        <v>2.866356145</v>
      </c>
      <c r="F16" s="22">
        <v>4332.25</v>
      </c>
      <c r="G16" s="174">
        <f t="shared" si="2"/>
        <v>27.51882441</v>
      </c>
      <c r="H16" s="139">
        <f>SUM(H61:H64)</f>
        <v>638.16</v>
      </c>
      <c r="I16" s="174">
        <f t="shared" si="3"/>
        <v>8.219506258</v>
      </c>
      <c r="J16" s="22">
        <v>1593.52</v>
      </c>
      <c r="K16" s="174">
        <f t="shared" si="4"/>
        <v>19.76118226</v>
      </c>
      <c r="L16" s="22">
        <v>249.99</v>
      </c>
      <c r="M16" s="174">
        <f t="shared" si="5"/>
        <v>7.080365361</v>
      </c>
      <c r="N16" s="139">
        <v>2618.49</v>
      </c>
      <c r="O16" s="174">
        <f t="shared" si="6"/>
        <v>18.87893929</v>
      </c>
      <c r="P16" s="139">
        <f>SUM(P61:P64)</f>
        <v>5982.67</v>
      </c>
      <c r="Q16" s="174">
        <f t="shared" si="7"/>
        <v>17.01121272</v>
      </c>
      <c r="R16" s="139">
        <f>SUM(R61:R64)</f>
        <v>888.4</v>
      </c>
      <c r="S16" s="174">
        <f t="shared" si="8"/>
        <v>18.18088797</v>
      </c>
      <c r="T16" s="139">
        <f>SUM(T61:T64)</f>
        <v>2431.2</v>
      </c>
      <c r="U16" s="174">
        <f t="shared" si="9"/>
        <v>38.47109367</v>
      </c>
      <c r="V16" s="139">
        <f>SUM(V61:V64)</f>
        <v>60</v>
      </c>
      <c r="W16" s="174">
        <f t="shared" si="10"/>
        <v>4.372859121</v>
      </c>
      <c r="X16" s="139">
        <f>SUM(X61:X64)</f>
        <v>0.55</v>
      </c>
      <c r="Y16" s="174">
        <f t="shared" si="11"/>
        <v>0.1960784314</v>
      </c>
      <c r="Z16" s="139">
        <f t="shared" si="12"/>
        <v>18796.83</v>
      </c>
      <c r="AA16" s="174">
        <f t="shared" si="13"/>
        <v>19.36723976</v>
      </c>
    </row>
    <row r="17" ht="24.75" customHeight="1">
      <c r="A17" s="22" t="s">
        <v>267</v>
      </c>
      <c r="B17" s="22"/>
      <c r="C17" s="174">
        <v>0.0</v>
      </c>
      <c r="D17" s="22">
        <v>0.0</v>
      </c>
      <c r="E17" s="174">
        <f t="shared" si="1"/>
        <v>0</v>
      </c>
      <c r="F17" s="22">
        <v>62.05</v>
      </c>
      <c r="G17" s="174">
        <f t="shared" si="2"/>
        <v>0.3941469339</v>
      </c>
      <c r="H17" s="139">
        <f>SUM(H65:H67)</f>
        <v>3.8</v>
      </c>
      <c r="I17" s="174">
        <f t="shared" si="3"/>
        <v>0.0489440325</v>
      </c>
      <c r="J17" s="22">
        <v>69.25</v>
      </c>
      <c r="K17" s="174">
        <f t="shared" si="4"/>
        <v>0.8587666746</v>
      </c>
      <c r="L17" s="22">
        <v>301.53</v>
      </c>
      <c r="M17" s="174">
        <f t="shared" si="5"/>
        <v>8.540111874</v>
      </c>
      <c r="N17" s="139">
        <v>428.52</v>
      </c>
      <c r="O17" s="174">
        <f t="shared" si="6"/>
        <v>3.089568057</v>
      </c>
      <c r="P17" s="139">
        <f>SUM(P65:P67)</f>
        <v>159.45</v>
      </c>
      <c r="Q17" s="174">
        <f t="shared" si="7"/>
        <v>0.4533824979</v>
      </c>
      <c r="R17" s="139">
        <f>SUM(R65:R67)</f>
        <v>127.5</v>
      </c>
      <c r="S17" s="174">
        <f t="shared" si="8"/>
        <v>2.609256208</v>
      </c>
      <c r="T17" s="139">
        <f>SUM(T65:T67)</f>
        <v>40.25</v>
      </c>
      <c r="U17" s="174">
        <f t="shared" si="9"/>
        <v>0.6369124384</v>
      </c>
      <c r="V17" s="139">
        <f>SUM(V65:V67)</f>
        <v>0</v>
      </c>
      <c r="W17" s="174">
        <f t="shared" si="10"/>
        <v>0</v>
      </c>
      <c r="X17" s="139">
        <f>SUM(X65:X67)</f>
        <v>0</v>
      </c>
      <c r="Y17" s="174">
        <f t="shared" si="11"/>
        <v>0</v>
      </c>
      <c r="Z17" s="139">
        <f t="shared" si="12"/>
        <v>1192.35</v>
      </c>
      <c r="AA17" s="174">
        <f t="shared" si="13"/>
        <v>1.228533126</v>
      </c>
    </row>
    <row r="18" ht="24.75" customHeight="1">
      <c r="A18" s="44" t="s">
        <v>268</v>
      </c>
      <c r="B18" s="44"/>
      <c r="C18" s="175">
        <v>0.0</v>
      </c>
      <c r="D18" s="44">
        <v>45.53</v>
      </c>
      <c r="E18" s="175">
        <f t="shared" si="1"/>
        <v>81.56574704</v>
      </c>
      <c r="F18" s="44">
        <v>1657.43</v>
      </c>
      <c r="G18" s="175">
        <f t="shared" si="2"/>
        <v>10.52813784</v>
      </c>
      <c r="H18" s="142">
        <f>SUM(H68)</f>
        <v>3512.07</v>
      </c>
      <c r="I18" s="175">
        <f t="shared" si="3"/>
        <v>45.23549164</v>
      </c>
      <c r="J18" s="44">
        <v>1.0</v>
      </c>
      <c r="K18" s="175">
        <f t="shared" si="4"/>
        <v>0.01240096281</v>
      </c>
      <c r="L18" s="44">
        <v>18.07</v>
      </c>
      <c r="M18" s="175">
        <f t="shared" si="5"/>
        <v>0.5117892799</v>
      </c>
      <c r="N18" s="142">
        <v>3677.92</v>
      </c>
      <c r="O18" s="175">
        <f t="shared" si="6"/>
        <v>26.51727842</v>
      </c>
      <c r="P18" s="142">
        <f>SUM(P68)</f>
        <v>17832.03</v>
      </c>
      <c r="Q18" s="175">
        <f t="shared" si="7"/>
        <v>50.70385891</v>
      </c>
      <c r="R18" s="142">
        <f>SUM(R68)</f>
        <v>196</v>
      </c>
      <c r="S18" s="175">
        <f t="shared" si="8"/>
        <v>4.011091897</v>
      </c>
      <c r="T18" s="142">
        <f>SUM(T68)</f>
        <v>254.5</v>
      </c>
      <c r="U18" s="175">
        <f t="shared" si="9"/>
        <v>4.02718548</v>
      </c>
      <c r="V18" s="142">
        <f>SUM(V68)</f>
        <v>0.6</v>
      </c>
      <c r="W18" s="175">
        <f t="shared" si="10"/>
        <v>0.04372859121</v>
      </c>
      <c r="X18" s="142">
        <f>SUM(X68)</f>
        <v>9.1</v>
      </c>
      <c r="Y18" s="175">
        <f t="shared" si="11"/>
        <v>3.244206774</v>
      </c>
      <c r="Z18" s="142">
        <f t="shared" si="12"/>
        <v>27204.25</v>
      </c>
      <c r="AA18" s="175">
        <f t="shared" si="13"/>
        <v>28.02979184</v>
      </c>
    </row>
    <row r="19" ht="24.75" customHeight="1">
      <c r="A19" s="176" t="s">
        <v>169</v>
      </c>
      <c r="B19" s="177">
        <f>SUM(B10:B18)</f>
        <v>0</v>
      </c>
      <c r="C19" s="178">
        <v>0.0</v>
      </c>
      <c r="D19" s="177">
        <f>SUM(D10:D18)</f>
        <v>55.82</v>
      </c>
      <c r="E19" s="178">
        <f t="shared" si="1"/>
        <v>100</v>
      </c>
      <c r="F19" s="177">
        <f>SUM(F10:F18)</f>
        <v>15742.86</v>
      </c>
      <c r="G19" s="178">
        <f t="shared" si="2"/>
        <v>100</v>
      </c>
      <c r="H19" s="155">
        <f>SUM(H10:H18)</f>
        <v>7763.97</v>
      </c>
      <c r="I19" s="178">
        <f t="shared" si="3"/>
        <v>100</v>
      </c>
      <c r="J19" s="177">
        <f>SUM(J10:J18)</f>
        <v>8063.89</v>
      </c>
      <c r="K19" s="178">
        <f t="shared" si="4"/>
        <v>100</v>
      </c>
      <c r="L19" s="177">
        <f>SUM(L10:L18)</f>
        <v>3530.75</v>
      </c>
      <c r="M19" s="178">
        <f t="shared" si="5"/>
        <v>100</v>
      </c>
      <c r="N19" s="155">
        <f>SUM(N10:N18)</f>
        <v>13869.9</v>
      </c>
      <c r="O19" s="178">
        <f t="shared" si="6"/>
        <v>100</v>
      </c>
      <c r="P19" s="155">
        <f>SUM(P10:P18)</f>
        <v>35168.98</v>
      </c>
      <c r="Q19" s="178">
        <f t="shared" si="7"/>
        <v>100</v>
      </c>
      <c r="R19" s="155">
        <f>SUM(R10:R18)</f>
        <v>4886.45</v>
      </c>
      <c r="S19" s="178">
        <f t="shared" si="8"/>
        <v>100</v>
      </c>
      <c r="T19" s="155">
        <f>SUM(T10:T18)</f>
        <v>6319.55</v>
      </c>
      <c r="U19" s="178">
        <f t="shared" si="9"/>
        <v>100</v>
      </c>
      <c r="V19" s="155">
        <f>SUM(V10:V18)</f>
        <v>1372.1</v>
      </c>
      <c r="W19" s="178">
        <f t="shared" si="10"/>
        <v>100</v>
      </c>
      <c r="X19" s="155">
        <f>SUM(X10:X18)</f>
        <v>280.5</v>
      </c>
      <c r="Y19" s="178">
        <f t="shared" si="11"/>
        <v>100</v>
      </c>
      <c r="Z19" s="155">
        <f>SUM(Z10:Z18)</f>
        <v>97054.77</v>
      </c>
      <c r="AA19" s="180">
        <f t="shared" si="13"/>
        <v>100</v>
      </c>
    </row>
    <row r="20" ht="12.75" customHeight="1"/>
    <row r="21" ht="12.75" customHeight="1"/>
    <row r="22" ht="12.75" customHeight="1">
      <c r="A22" s="1" t="s">
        <v>0</v>
      </c>
    </row>
    <row r="23" ht="12.75" customHeight="1">
      <c r="A23" s="1" t="s">
        <v>2</v>
      </c>
    </row>
    <row r="24" ht="12.75" customHeight="1">
      <c r="A24" s="1" t="s">
        <v>190</v>
      </c>
    </row>
    <row r="25" ht="12.75" customHeight="1"/>
    <row r="26" ht="12.75" customHeight="1"/>
    <row r="27" ht="12.75" customHeight="1">
      <c r="A27" s="181" t="s">
        <v>216</v>
      </c>
      <c r="B27" s="166" t="s">
        <v>260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66" t="s">
        <v>15</v>
      </c>
      <c r="AA27" s="159"/>
    </row>
    <row r="28" ht="12.75" customHeight="1">
      <c r="A28" s="182"/>
      <c r="B28" s="168" t="s">
        <v>154</v>
      </c>
      <c r="C28" s="71"/>
      <c r="D28" s="168" t="s">
        <v>155</v>
      </c>
      <c r="E28" s="71"/>
      <c r="F28" s="168" t="s">
        <v>156</v>
      </c>
      <c r="G28" s="71"/>
      <c r="H28" s="168" t="s">
        <v>157</v>
      </c>
      <c r="I28" s="71"/>
      <c r="J28" s="168" t="s">
        <v>158</v>
      </c>
      <c r="K28" s="71"/>
      <c r="L28" s="168" t="s">
        <v>159</v>
      </c>
      <c r="M28" s="71"/>
      <c r="N28" s="169" t="s">
        <v>161</v>
      </c>
      <c r="O28" s="71"/>
      <c r="P28" s="168" t="s">
        <v>162</v>
      </c>
      <c r="Q28" s="71"/>
      <c r="R28" s="168" t="s">
        <v>163</v>
      </c>
      <c r="S28" s="71"/>
      <c r="T28" s="168" t="s">
        <v>164</v>
      </c>
      <c r="U28" s="71"/>
      <c r="V28" s="168" t="s">
        <v>165</v>
      </c>
      <c r="W28" s="71"/>
      <c r="X28" s="168" t="s">
        <v>166</v>
      </c>
      <c r="Y28" s="71"/>
      <c r="Z28" s="96" t="s">
        <v>261</v>
      </c>
      <c r="AA28" s="170" t="s">
        <v>9</v>
      </c>
    </row>
    <row r="29" ht="12.75" customHeight="1">
      <c r="A29" s="184"/>
      <c r="B29" s="185" t="s">
        <v>261</v>
      </c>
      <c r="C29" s="185" t="s">
        <v>9</v>
      </c>
      <c r="D29" s="185" t="s">
        <v>261</v>
      </c>
      <c r="E29" s="185" t="s">
        <v>9</v>
      </c>
      <c r="F29" s="185" t="s">
        <v>261</v>
      </c>
      <c r="G29" s="185" t="s">
        <v>9</v>
      </c>
      <c r="H29" s="185" t="s">
        <v>261</v>
      </c>
      <c r="I29" s="185" t="s">
        <v>9</v>
      </c>
      <c r="J29" s="185" t="s">
        <v>261</v>
      </c>
      <c r="K29" s="185" t="s">
        <v>9</v>
      </c>
      <c r="L29" s="185" t="s">
        <v>261</v>
      </c>
      <c r="M29" s="185" t="s">
        <v>9</v>
      </c>
      <c r="N29" s="186" t="s">
        <v>261</v>
      </c>
      <c r="O29" s="185" t="s">
        <v>9</v>
      </c>
      <c r="P29" s="185" t="s">
        <v>261</v>
      </c>
      <c r="Q29" s="185" t="s">
        <v>9</v>
      </c>
      <c r="R29" s="185" t="s">
        <v>261</v>
      </c>
      <c r="S29" s="185" t="s">
        <v>9</v>
      </c>
      <c r="T29" s="185" t="s">
        <v>261</v>
      </c>
      <c r="U29" s="185" t="s">
        <v>9</v>
      </c>
      <c r="V29" s="185" t="s">
        <v>261</v>
      </c>
      <c r="W29" s="185" t="s">
        <v>9</v>
      </c>
      <c r="X29" s="185" t="s">
        <v>261</v>
      </c>
      <c r="Y29" s="185" t="s">
        <v>9</v>
      </c>
      <c r="Z29" s="187"/>
      <c r="AA29" s="188"/>
    </row>
    <row r="30" ht="12.75" customHeight="1">
      <c r="A30" s="16" t="s">
        <v>217</v>
      </c>
      <c r="B30" s="136"/>
      <c r="C30" s="136"/>
      <c r="D30" s="136"/>
      <c r="E30" s="152">
        <f t="shared" ref="E30:E68" si="14">((D30/D$69*100))</f>
        <v>0</v>
      </c>
      <c r="F30" s="136">
        <v>0.01</v>
      </c>
      <c r="G30" s="152">
        <f t="shared" ref="G30:G68" si="15">((F30/F$69*100))</f>
        <v>0.00006352085962</v>
      </c>
      <c r="H30" s="136">
        <v>1.2</v>
      </c>
      <c r="I30" s="152">
        <f t="shared" ref="I30:I68" si="16">((H30/H$69*100))</f>
        <v>0.01545601026</v>
      </c>
      <c r="J30" s="136"/>
      <c r="K30" s="152">
        <f t="shared" ref="K30:K68" si="17">((J30/J$69*100))</f>
        <v>0</v>
      </c>
      <c r="L30" s="136">
        <v>21.33</v>
      </c>
      <c r="M30" s="152">
        <f t="shared" ref="M30:M68" si="18">((L30/L$69*100))</f>
        <v>0.6041209375</v>
      </c>
      <c r="N30" s="136">
        <v>66.02</v>
      </c>
      <c r="O30" s="152">
        <f t="shared" ref="O30:O68" si="19">((N30/N$69*100))</f>
        <v>0.4759947801</v>
      </c>
      <c r="P30" s="136">
        <v>181.0</v>
      </c>
      <c r="Q30" s="152">
        <f t="shared" ref="Q30:Q68" si="20">((P30/P$69*100))</f>
        <v>0.5146580879</v>
      </c>
      <c r="R30" s="136">
        <v>220.0</v>
      </c>
      <c r="S30" s="152">
        <f t="shared" ref="S30:S68" si="21">((R30/R$69*100))</f>
        <v>4.502246007</v>
      </c>
      <c r="T30" s="136">
        <v>73.5</v>
      </c>
      <c r="U30" s="152">
        <f t="shared" ref="U30:U68" si="22">((T30/T$69*100))</f>
        <v>1.163057496</v>
      </c>
      <c r="V30" s="136"/>
      <c r="W30" s="152">
        <f t="shared" ref="W30:W68" si="23">((V30/V$69*100))</f>
        <v>0</v>
      </c>
      <c r="X30" s="136"/>
      <c r="Y30" s="152">
        <f t="shared" ref="Y30:Y68" si="24">((X30/X$69*100))</f>
        <v>0</v>
      </c>
      <c r="Z30" s="136">
        <f t="shared" ref="Z30:Z68" si="25">B30+D30+F30+H30+J30+L30+N30+P30+R30+T30+V30+X30</f>
        <v>563.06</v>
      </c>
      <c r="AA30" s="152">
        <f t="shared" ref="AA30:AA68" si="26">((Z30/Z$69*100))</f>
        <v>0.5801466533</v>
      </c>
    </row>
    <row r="31" ht="12.75" customHeight="1">
      <c r="A31" s="22" t="s">
        <v>218</v>
      </c>
      <c r="B31" s="139"/>
      <c r="C31" s="139"/>
      <c r="D31" s="139"/>
      <c r="E31" s="150">
        <f t="shared" si="14"/>
        <v>0</v>
      </c>
      <c r="F31" s="139">
        <v>753.99</v>
      </c>
      <c r="G31" s="150">
        <f t="shared" si="15"/>
        <v>4.789409294</v>
      </c>
      <c r="H31" s="139"/>
      <c r="I31" s="150">
        <f t="shared" si="16"/>
        <v>0</v>
      </c>
      <c r="J31" s="139">
        <v>3.0</v>
      </c>
      <c r="K31" s="150">
        <f t="shared" si="17"/>
        <v>0.03720288843</v>
      </c>
      <c r="L31" s="139">
        <v>14.0</v>
      </c>
      <c r="M31" s="150">
        <f t="shared" si="18"/>
        <v>0.3965163209</v>
      </c>
      <c r="N31" s="139">
        <v>337.6</v>
      </c>
      <c r="O31" s="150">
        <f t="shared" si="19"/>
        <v>2.43404783</v>
      </c>
      <c r="P31" s="139">
        <v>196.95</v>
      </c>
      <c r="Q31" s="150">
        <f t="shared" si="20"/>
        <v>0.5600105548</v>
      </c>
      <c r="R31" s="139">
        <v>680.7</v>
      </c>
      <c r="S31" s="150">
        <f t="shared" si="21"/>
        <v>13.93035844</v>
      </c>
      <c r="T31" s="139">
        <v>2003.6499999999999</v>
      </c>
      <c r="U31" s="150">
        <f t="shared" si="22"/>
        <v>31.7055803</v>
      </c>
      <c r="V31" s="139"/>
      <c r="W31" s="150">
        <f t="shared" si="23"/>
        <v>0</v>
      </c>
      <c r="X31" s="139"/>
      <c r="Y31" s="150">
        <f t="shared" si="24"/>
        <v>0</v>
      </c>
      <c r="Z31" s="139">
        <f t="shared" si="25"/>
        <v>3989.89</v>
      </c>
      <c r="AA31" s="150">
        <f t="shared" si="26"/>
        <v>4.110967447</v>
      </c>
    </row>
    <row r="32" ht="12.75" customHeight="1">
      <c r="A32" s="22" t="s">
        <v>219</v>
      </c>
      <c r="B32" s="139"/>
      <c r="C32" s="139"/>
      <c r="D32" s="139"/>
      <c r="E32" s="150">
        <f t="shared" si="14"/>
        <v>0</v>
      </c>
      <c r="F32" s="139"/>
      <c r="G32" s="150">
        <f t="shared" si="15"/>
        <v>0</v>
      </c>
      <c r="H32" s="139">
        <v>0.5</v>
      </c>
      <c r="I32" s="150">
        <f t="shared" si="16"/>
        <v>0.006440004276</v>
      </c>
      <c r="J32" s="139"/>
      <c r="K32" s="150">
        <f t="shared" si="17"/>
        <v>0</v>
      </c>
      <c r="L32" s="139">
        <v>100.16</v>
      </c>
      <c r="M32" s="150">
        <f t="shared" si="18"/>
        <v>2.83679105</v>
      </c>
      <c r="N32" s="139">
        <v>13.3</v>
      </c>
      <c r="O32" s="150">
        <f t="shared" si="19"/>
        <v>0.09589110232</v>
      </c>
      <c r="P32" s="139"/>
      <c r="Q32" s="150">
        <f t="shared" si="20"/>
        <v>0</v>
      </c>
      <c r="R32" s="139">
        <v>86.0</v>
      </c>
      <c r="S32" s="150">
        <f t="shared" si="21"/>
        <v>1.759968894</v>
      </c>
      <c r="T32" s="139"/>
      <c r="U32" s="150">
        <f t="shared" si="22"/>
        <v>0</v>
      </c>
      <c r="V32" s="139"/>
      <c r="W32" s="150">
        <f t="shared" si="23"/>
        <v>0</v>
      </c>
      <c r="X32" s="139"/>
      <c r="Y32" s="150">
        <f t="shared" si="24"/>
        <v>0</v>
      </c>
      <c r="Z32" s="139">
        <f t="shared" si="25"/>
        <v>199.96</v>
      </c>
      <c r="AA32" s="150">
        <f t="shared" si="26"/>
        <v>0.2060279984</v>
      </c>
    </row>
    <row r="33" ht="12.75" customHeight="1">
      <c r="A33" s="22" t="s">
        <v>220</v>
      </c>
      <c r="B33" s="139"/>
      <c r="C33" s="139"/>
      <c r="D33" s="139"/>
      <c r="E33" s="150">
        <f t="shared" si="14"/>
        <v>0</v>
      </c>
      <c r="F33" s="139">
        <v>22.12</v>
      </c>
      <c r="G33" s="150">
        <f t="shared" si="15"/>
        <v>0.1405081415</v>
      </c>
      <c r="H33" s="139">
        <v>57.5</v>
      </c>
      <c r="I33" s="150">
        <f t="shared" si="16"/>
        <v>0.7406004918</v>
      </c>
      <c r="J33" s="139"/>
      <c r="K33" s="150">
        <f t="shared" si="17"/>
        <v>0</v>
      </c>
      <c r="L33" s="139">
        <v>5.95</v>
      </c>
      <c r="M33" s="150">
        <f t="shared" si="18"/>
        <v>0.1685194364</v>
      </c>
      <c r="N33" s="139">
        <v>7.05</v>
      </c>
      <c r="O33" s="150">
        <f t="shared" si="19"/>
        <v>0.05082949408</v>
      </c>
      <c r="P33" s="139">
        <v>7.0</v>
      </c>
      <c r="Q33" s="150">
        <f t="shared" si="20"/>
        <v>0.01990390395</v>
      </c>
      <c r="R33" s="139">
        <v>341.35</v>
      </c>
      <c r="S33" s="150">
        <f t="shared" si="21"/>
        <v>6.985643975</v>
      </c>
      <c r="T33" s="139"/>
      <c r="U33" s="150">
        <f t="shared" si="22"/>
        <v>0</v>
      </c>
      <c r="V33" s="139"/>
      <c r="W33" s="150">
        <f t="shared" si="23"/>
        <v>0</v>
      </c>
      <c r="X33" s="139"/>
      <c r="Y33" s="150">
        <f t="shared" si="24"/>
        <v>0</v>
      </c>
      <c r="Z33" s="139">
        <f t="shared" si="25"/>
        <v>440.97</v>
      </c>
      <c r="AA33" s="150">
        <f t="shared" si="26"/>
        <v>0.4543517027</v>
      </c>
    </row>
    <row r="34" ht="12.75" customHeight="1">
      <c r="A34" s="22" t="s">
        <v>221</v>
      </c>
      <c r="B34" s="139"/>
      <c r="C34" s="139"/>
      <c r="D34" s="139"/>
      <c r="E34" s="150">
        <f t="shared" si="14"/>
        <v>0</v>
      </c>
      <c r="F34" s="139">
        <v>0.09</v>
      </c>
      <c r="G34" s="150">
        <f t="shared" si="15"/>
        <v>0.0005716877365</v>
      </c>
      <c r="H34" s="139"/>
      <c r="I34" s="150">
        <f t="shared" si="16"/>
        <v>0</v>
      </c>
      <c r="J34" s="139"/>
      <c r="K34" s="150">
        <f t="shared" si="17"/>
        <v>0</v>
      </c>
      <c r="L34" s="139">
        <v>237.4</v>
      </c>
      <c r="M34" s="150">
        <f t="shared" si="18"/>
        <v>6.723783899</v>
      </c>
      <c r="N34" s="139">
        <v>107.10000000000001</v>
      </c>
      <c r="O34" s="150">
        <f t="shared" si="19"/>
        <v>0.7721757186</v>
      </c>
      <c r="P34" s="139">
        <v>519.9</v>
      </c>
      <c r="Q34" s="150">
        <f t="shared" si="20"/>
        <v>1.478291381</v>
      </c>
      <c r="R34" s="139">
        <v>17.2</v>
      </c>
      <c r="S34" s="150">
        <f t="shared" si="21"/>
        <v>0.3519937787</v>
      </c>
      <c r="T34" s="139">
        <v>1.0</v>
      </c>
      <c r="U34" s="150">
        <f t="shared" si="22"/>
        <v>0.01582391151</v>
      </c>
      <c r="V34" s="139"/>
      <c r="W34" s="150">
        <f t="shared" si="23"/>
        <v>0</v>
      </c>
      <c r="X34" s="139"/>
      <c r="Y34" s="150">
        <f t="shared" si="24"/>
        <v>0</v>
      </c>
      <c r="Z34" s="139">
        <f t="shared" si="25"/>
        <v>882.69</v>
      </c>
      <c r="AA34" s="150">
        <f t="shared" si="26"/>
        <v>0.9094761649</v>
      </c>
    </row>
    <row r="35" ht="12.75" customHeight="1">
      <c r="A35" s="22" t="s">
        <v>222</v>
      </c>
      <c r="B35" s="139"/>
      <c r="C35" s="139"/>
      <c r="D35" s="139"/>
      <c r="E35" s="150">
        <f t="shared" si="14"/>
        <v>0</v>
      </c>
      <c r="F35" s="139"/>
      <c r="G35" s="150">
        <f t="shared" si="15"/>
        <v>0</v>
      </c>
      <c r="H35" s="139">
        <v>4.0</v>
      </c>
      <c r="I35" s="150">
        <f t="shared" si="16"/>
        <v>0.05152003421</v>
      </c>
      <c r="J35" s="139"/>
      <c r="K35" s="150">
        <f t="shared" si="17"/>
        <v>0</v>
      </c>
      <c r="L35" s="139"/>
      <c r="M35" s="150">
        <f t="shared" si="18"/>
        <v>0</v>
      </c>
      <c r="N35" s="139">
        <v>37.52000000000001</v>
      </c>
      <c r="O35" s="150">
        <f t="shared" si="19"/>
        <v>0.2705138465</v>
      </c>
      <c r="P35" s="139">
        <v>0.65</v>
      </c>
      <c r="Q35" s="150">
        <f t="shared" si="20"/>
        <v>0.001848219653</v>
      </c>
      <c r="R35" s="139">
        <v>1.7</v>
      </c>
      <c r="S35" s="150">
        <f t="shared" si="21"/>
        <v>0.03479008278</v>
      </c>
      <c r="T35" s="139">
        <v>23.05</v>
      </c>
      <c r="U35" s="150">
        <f t="shared" si="22"/>
        <v>0.3647411604</v>
      </c>
      <c r="V35" s="139"/>
      <c r="W35" s="150">
        <f t="shared" si="23"/>
        <v>0</v>
      </c>
      <c r="X35" s="139"/>
      <c r="Y35" s="150">
        <f t="shared" si="24"/>
        <v>0</v>
      </c>
      <c r="Z35" s="139">
        <f t="shared" si="25"/>
        <v>66.92</v>
      </c>
      <c r="AA35" s="150">
        <f t="shared" si="26"/>
        <v>0.06895075842</v>
      </c>
    </row>
    <row r="36" ht="12.75" customHeight="1">
      <c r="A36" s="22" t="s">
        <v>223</v>
      </c>
      <c r="B36" s="139"/>
      <c r="C36" s="139"/>
      <c r="D36" s="139"/>
      <c r="E36" s="150">
        <f t="shared" si="14"/>
        <v>0</v>
      </c>
      <c r="F36" s="139">
        <v>0.30000000000000004</v>
      </c>
      <c r="G36" s="150">
        <f t="shared" si="15"/>
        <v>0.001905625788</v>
      </c>
      <c r="H36" s="139"/>
      <c r="I36" s="150">
        <f t="shared" si="16"/>
        <v>0</v>
      </c>
      <c r="J36" s="139"/>
      <c r="K36" s="150">
        <f t="shared" si="17"/>
        <v>0</v>
      </c>
      <c r="L36" s="139">
        <v>343.13000000000005</v>
      </c>
      <c r="M36" s="150">
        <f t="shared" si="18"/>
        <v>9.718331799</v>
      </c>
      <c r="N36" s="139">
        <v>40.650000000000006</v>
      </c>
      <c r="O36" s="150">
        <f t="shared" si="19"/>
        <v>0.2930806999</v>
      </c>
      <c r="P36" s="139">
        <v>6.8</v>
      </c>
      <c r="Q36" s="150">
        <f t="shared" si="20"/>
        <v>0.01933522098</v>
      </c>
      <c r="R36" s="139">
        <v>3.5</v>
      </c>
      <c r="S36" s="150">
        <f t="shared" si="21"/>
        <v>0.07162664102</v>
      </c>
      <c r="T36" s="139"/>
      <c r="U36" s="150">
        <f t="shared" si="22"/>
        <v>0</v>
      </c>
      <c r="V36" s="139"/>
      <c r="W36" s="150">
        <f t="shared" si="23"/>
        <v>0</v>
      </c>
      <c r="X36" s="139">
        <v>3.65</v>
      </c>
      <c r="Y36" s="150">
        <f t="shared" si="24"/>
        <v>1.301247772</v>
      </c>
      <c r="Z36" s="139">
        <f t="shared" si="25"/>
        <v>398.03</v>
      </c>
      <c r="AA36" s="150">
        <f t="shared" si="26"/>
        <v>0.4101086428</v>
      </c>
    </row>
    <row r="37" ht="12.75" customHeight="1">
      <c r="A37" s="22" t="s">
        <v>224</v>
      </c>
      <c r="B37" s="139"/>
      <c r="C37" s="139"/>
      <c r="D37" s="139"/>
      <c r="E37" s="150">
        <f t="shared" si="14"/>
        <v>0</v>
      </c>
      <c r="F37" s="139">
        <v>2.0</v>
      </c>
      <c r="G37" s="150">
        <f t="shared" si="15"/>
        <v>0.01270417192</v>
      </c>
      <c r="H37" s="139">
        <v>6.5</v>
      </c>
      <c r="I37" s="150">
        <f t="shared" si="16"/>
        <v>0.08372005559</v>
      </c>
      <c r="J37" s="139">
        <v>0.32</v>
      </c>
      <c r="K37" s="150">
        <f t="shared" si="17"/>
        <v>0.003968308099</v>
      </c>
      <c r="L37" s="139">
        <v>104.5</v>
      </c>
      <c r="M37" s="150">
        <f t="shared" si="18"/>
        <v>2.95971111</v>
      </c>
      <c r="N37" s="139">
        <v>171.59</v>
      </c>
      <c r="O37" s="150">
        <f t="shared" si="19"/>
        <v>1.237139417</v>
      </c>
      <c r="P37" s="139">
        <v>997.2</v>
      </c>
      <c r="Q37" s="150">
        <f t="shared" si="20"/>
        <v>2.835453289</v>
      </c>
      <c r="R37" s="139"/>
      <c r="S37" s="150">
        <f t="shared" si="21"/>
        <v>0</v>
      </c>
      <c r="T37" s="139"/>
      <c r="U37" s="150">
        <f t="shared" si="22"/>
        <v>0</v>
      </c>
      <c r="V37" s="139"/>
      <c r="W37" s="150">
        <f t="shared" si="23"/>
        <v>0</v>
      </c>
      <c r="X37" s="139"/>
      <c r="Y37" s="150">
        <f t="shared" si="24"/>
        <v>0</v>
      </c>
      <c r="Z37" s="139">
        <f t="shared" si="25"/>
        <v>1282.11</v>
      </c>
      <c r="AA37" s="150">
        <f t="shared" si="26"/>
        <v>1.321016989</v>
      </c>
    </row>
    <row r="38" ht="12.75" customHeight="1">
      <c r="A38" s="44" t="s">
        <v>225</v>
      </c>
      <c r="B38" s="142"/>
      <c r="C38" s="142"/>
      <c r="D38" s="142"/>
      <c r="E38" s="151">
        <f t="shared" si="14"/>
        <v>0</v>
      </c>
      <c r="F38" s="142">
        <v>5.45</v>
      </c>
      <c r="G38" s="151">
        <f t="shared" si="15"/>
        <v>0.03461886849</v>
      </c>
      <c r="H38" s="142">
        <v>3.01</v>
      </c>
      <c r="I38" s="151">
        <f t="shared" si="16"/>
        <v>0.03876882574</v>
      </c>
      <c r="J38" s="142"/>
      <c r="K38" s="151">
        <f t="shared" si="17"/>
        <v>0</v>
      </c>
      <c r="L38" s="142">
        <v>322.25</v>
      </c>
      <c r="M38" s="151">
        <f t="shared" si="18"/>
        <v>9.126956029</v>
      </c>
      <c r="N38" s="142">
        <v>25.11</v>
      </c>
      <c r="O38" s="151">
        <f t="shared" si="19"/>
        <v>0.1810395172</v>
      </c>
      <c r="P38" s="142">
        <v>2389.82</v>
      </c>
      <c r="Q38" s="151">
        <f t="shared" si="20"/>
        <v>6.795249677</v>
      </c>
      <c r="R38" s="142">
        <v>487.0</v>
      </c>
      <c r="S38" s="151">
        <f t="shared" si="21"/>
        <v>9.966335479</v>
      </c>
      <c r="T38" s="142"/>
      <c r="U38" s="151">
        <f t="shared" si="22"/>
        <v>0</v>
      </c>
      <c r="V38" s="142"/>
      <c r="W38" s="151">
        <f t="shared" si="23"/>
        <v>0</v>
      </c>
      <c r="X38" s="142"/>
      <c r="Y38" s="151">
        <f t="shared" si="24"/>
        <v>0</v>
      </c>
      <c r="Z38" s="142">
        <f t="shared" si="25"/>
        <v>3232.64</v>
      </c>
      <c r="AA38" s="151">
        <f t="shared" si="26"/>
        <v>3.330737892</v>
      </c>
    </row>
    <row r="39" ht="12.75" customHeight="1">
      <c r="A39" s="16" t="s">
        <v>226</v>
      </c>
      <c r="B39" s="136"/>
      <c r="C39" s="136"/>
      <c r="D39" s="136">
        <v>0.9</v>
      </c>
      <c r="E39" s="152">
        <f t="shared" si="14"/>
        <v>1.612325331</v>
      </c>
      <c r="F39" s="136">
        <v>1.0</v>
      </c>
      <c r="G39" s="152">
        <f t="shared" si="15"/>
        <v>0.006352085962</v>
      </c>
      <c r="H39" s="136">
        <v>47.0</v>
      </c>
      <c r="I39" s="152">
        <f t="shared" si="16"/>
        <v>0.605360402</v>
      </c>
      <c r="J39" s="136">
        <v>21.0</v>
      </c>
      <c r="K39" s="152">
        <f t="shared" si="17"/>
        <v>0.260420219</v>
      </c>
      <c r="L39" s="136"/>
      <c r="M39" s="152">
        <f t="shared" si="18"/>
        <v>0</v>
      </c>
      <c r="N39" s="136">
        <v>531.25</v>
      </c>
      <c r="O39" s="152">
        <f t="shared" si="19"/>
        <v>3.8302367</v>
      </c>
      <c r="P39" s="136">
        <v>647.05</v>
      </c>
      <c r="Q39" s="152">
        <f t="shared" si="20"/>
        <v>1.839831579</v>
      </c>
      <c r="R39" s="136">
        <v>26.5</v>
      </c>
      <c r="S39" s="152">
        <f t="shared" si="21"/>
        <v>0.5423159963</v>
      </c>
      <c r="T39" s="136">
        <v>66.25</v>
      </c>
      <c r="U39" s="152">
        <f t="shared" si="22"/>
        <v>1.048334138</v>
      </c>
      <c r="V39" s="136">
        <v>0.0</v>
      </c>
      <c r="W39" s="152">
        <f t="shared" si="23"/>
        <v>0</v>
      </c>
      <c r="X39" s="136">
        <v>102.0</v>
      </c>
      <c r="Y39" s="152">
        <f t="shared" si="24"/>
        <v>36.36363636</v>
      </c>
      <c r="Z39" s="136">
        <f t="shared" si="25"/>
        <v>1442.95</v>
      </c>
      <c r="AA39" s="152">
        <f t="shared" si="26"/>
        <v>1.486737849</v>
      </c>
      <c r="AB39" s="30"/>
    </row>
    <row r="40" ht="12.75" customHeight="1">
      <c r="A40" s="22" t="s">
        <v>227</v>
      </c>
      <c r="B40" s="139"/>
      <c r="C40" s="139"/>
      <c r="D40" s="139">
        <v>0.7400000000000001</v>
      </c>
      <c r="E40" s="150">
        <f t="shared" si="14"/>
        <v>1.325689717</v>
      </c>
      <c r="F40" s="139">
        <v>70.0</v>
      </c>
      <c r="G40" s="150">
        <f t="shared" si="15"/>
        <v>0.4446460173</v>
      </c>
      <c r="H40" s="139">
        <v>824.3599999999999</v>
      </c>
      <c r="I40" s="150">
        <f t="shared" si="16"/>
        <v>10.61776385</v>
      </c>
      <c r="J40" s="139">
        <v>286.55</v>
      </c>
      <c r="K40" s="150">
        <f t="shared" si="17"/>
        <v>3.553495893</v>
      </c>
      <c r="L40" s="139">
        <v>398.1</v>
      </c>
      <c r="M40" s="150">
        <f t="shared" si="18"/>
        <v>11.27522481</v>
      </c>
      <c r="N40" s="139">
        <v>474.33</v>
      </c>
      <c r="O40" s="150">
        <f t="shared" si="19"/>
        <v>3.419851621</v>
      </c>
      <c r="P40" s="139">
        <v>590.05</v>
      </c>
      <c r="Q40" s="150">
        <f t="shared" si="20"/>
        <v>1.677756932</v>
      </c>
      <c r="R40" s="139">
        <v>202.0</v>
      </c>
      <c r="S40" s="150">
        <f t="shared" si="21"/>
        <v>4.133880424</v>
      </c>
      <c r="T40" s="139">
        <v>1344.95</v>
      </c>
      <c r="U40" s="150">
        <f t="shared" si="22"/>
        <v>21.28236979</v>
      </c>
      <c r="V40" s="139">
        <v>0.05</v>
      </c>
      <c r="W40" s="150">
        <f t="shared" si="23"/>
        <v>0.003644049268</v>
      </c>
      <c r="X40" s="139">
        <v>2.0</v>
      </c>
      <c r="Y40" s="150">
        <f t="shared" si="24"/>
        <v>0.7130124777</v>
      </c>
      <c r="Z40" s="139">
        <f t="shared" si="25"/>
        <v>4193.13</v>
      </c>
      <c r="AA40" s="150">
        <f t="shared" si="26"/>
        <v>4.32037498</v>
      </c>
    </row>
    <row r="41" ht="12.75" customHeight="1">
      <c r="A41" s="22" t="s">
        <v>228</v>
      </c>
      <c r="B41" s="139"/>
      <c r="C41" s="139"/>
      <c r="D41" s="139"/>
      <c r="E41" s="150">
        <f t="shared" si="14"/>
        <v>0</v>
      </c>
      <c r="F41" s="139">
        <v>2.5</v>
      </c>
      <c r="G41" s="150">
        <f t="shared" si="15"/>
        <v>0.0158802149</v>
      </c>
      <c r="H41" s="139"/>
      <c r="I41" s="150">
        <f t="shared" si="16"/>
        <v>0</v>
      </c>
      <c r="J41" s="139">
        <v>75.0</v>
      </c>
      <c r="K41" s="150">
        <f t="shared" si="17"/>
        <v>0.9300722108</v>
      </c>
      <c r="L41" s="139">
        <v>12.3</v>
      </c>
      <c r="M41" s="150">
        <f t="shared" si="18"/>
        <v>0.3483679105</v>
      </c>
      <c r="N41" s="139">
        <v>10.85</v>
      </c>
      <c r="O41" s="150">
        <f t="shared" si="19"/>
        <v>0.07822695189</v>
      </c>
      <c r="P41" s="139"/>
      <c r="Q41" s="150">
        <f t="shared" si="20"/>
        <v>0</v>
      </c>
      <c r="R41" s="139">
        <v>206.75</v>
      </c>
      <c r="S41" s="150">
        <f t="shared" si="21"/>
        <v>4.231088009</v>
      </c>
      <c r="T41" s="139"/>
      <c r="U41" s="150">
        <f t="shared" si="22"/>
        <v>0</v>
      </c>
      <c r="V41" s="139"/>
      <c r="W41" s="150">
        <f t="shared" si="23"/>
        <v>0</v>
      </c>
      <c r="X41" s="139"/>
      <c r="Y41" s="150">
        <f t="shared" si="24"/>
        <v>0</v>
      </c>
      <c r="Z41" s="139">
        <f t="shared" si="25"/>
        <v>307.4</v>
      </c>
      <c r="AA41" s="150">
        <f t="shared" si="26"/>
        <v>0.3167283792</v>
      </c>
    </row>
    <row r="42" ht="12.75" customHeight="1">
      <c r="A42" s="22" t="s">
        <v>229</v>
      </c>
      <c r="B42" s="139"/>
      <c r="C42" s="139"/>
      <c r="D42" s="139"/>
      <c r="E42" s="150">
        <f t="shared" si="14"/>
        <v>0</v>
      </c>
      <c r="F42" s="139"/>
      <c r="G42" s="150">
        <f t="shared" si="15"/>
        <v>0</v>
      </c>
      <c r="H42" s="139">
        <v>451.0</v>
      </c>
      <c r="I42" s="150">
        <f t="shared" si="16"/>
        <v>5.808883857</v>
      </c>
      <c r="J42" s="139">
        <v>0.65</v>
      </c>
      <c r="K42" s="150">
        <f t="shared" si="17"/>
        <v>0.008060625827</v>
      </c>
      <c r="L42" s="139">
        <v>1.5</v>
      </c>
      <c r="M42" s="150">
        <f t="shared" si="18"/>
        <v>0.04248389152</v>
      </c>
      <c r="N42" s="139">
        <v>0.30000000000000004</v>
      </c>
      <c r="O42" s="150">
        <f t="shared" si="19"/>
        <v>0.002162957195</v>
      </c>
      <c r="P42" s="139">
        <v>0.3</v>
      </c>
      <c r="Q42" s="150">
        <f t="shared" si="20"/>
        <v>0.0008530244551</v>
      </c>
      <c r="R42" s="139"/>
      <c r="S42" s="150">
        <f t="shared" si="21"/>
        <v>0</v>
      </c>
      <c r="T42" s="139"/>
      <c r="U42" s="150">
        <f t="shared" si="22"/>
        <v>0</v>
      </c>
      <c r="V42" s="139"/>
      <c r="W42" s="150">
        <f t="shared" si="23"/>
        <v>0</v>
      </c>
      <c r="X42" s="139"/>
      <c r="Y42" s="150">
        <f t="shared" si="24"/>
        <v>0</v>
      </c>
      <c r="Z42" s="139">
        <f t="shared" si="25"/>
        <v>453.75</v>
      </c>
      <c r="AA42" s="150">
        <f t="shared" si="26"/>
        <v>0.4675195253</v>
      </c>
    </row>
    <row r="43" ht="12.75" customHeight="1">
      <c r="A43" s="22" t="s">
        <v>230</v>
      </c>
      <c r="B43" s="139"/>
      <c r="C43" s="139"/>
      <c r="D43" s="139"/>
      <c r="E43" s="150">
        <f t="shared" si="14"/>
        <v>0</v>
      </c>
      <c r="F43" s="139">
        <v>4.0</v>
      </c>
      <c r="G43" s="150">
        <f t="shared" si="15"/>
        <v>0.02540834385</v>
      </c>
      <c r="H43" s="139">
        <v>10.2</v>
      </c>
      <c r="I43" s="150">
        <f t="shared" si="16"/>
        <v>0.1313760872</v>
      </c>
      <c r="J43" s="139">
        <v>5.0</v>
      </c>
      <c r="K43" s="150">
        <f t="shared" si="17"/>
        <v>0.06200481405</v>
      </c>
      <c r="L43" s="139">
        <v>6.7</v>
      </c>
      <c r="M43" s="150">
        <f t="shared" si="18"/>
        <v>0.1897613821</v>
      </c>
      <c r="N43" s="139">
        <v>0.52</v>
      </c>
      <c r="O43" s="150">
        <f t="shared" si="19"/>
        <v>0.003749125805</v>
      </c>
      <c r="P43" s="139">
        <v>8.700000000000001</v>
      </c>
      <c r="Q43" s="150">
        <f t="shared" si="20"/>
        <v>0.0247377092</v>
      </c>
      <c r="R43" s="139">
        <v>11.5</v>
      </c>
      <c r="S43" s="150">
        <f t="shared" si="21"/>
        <v>0.2353446776</v>
      </c>
      <c r="T43" s="139"/>
      <c r="U43" s="150">
        <f t="shared" si="22"/>
        <v>0</v>
      </c>
      <c r="V43" s="139"/>
      <c r="W43" s="150">
        <f t="shared" si="23"/>
        <v>0</v>
      </c>
      <c r="X43" s="139"/>
      <c r="Y43" s="150">
        <f t="shared" si="24"/>
        <v>0</v>
      </c>
      <c r="Z43" s="139">
        <f t="shared" si="25"/>
        <v>46.62</v>
      </c>
      <c r="AA43" s="150">
        <f t="shared" si="26"/>
        <v>0.04803473338</v>
      </c>
    </row>
    <row r="44" ht="12.75" customHeight="1">
      <c r="A44" s="22" t="s">
        <v>231</v>
      </c>
      <c r="B44" s="139"/>
      <c r="C44" s="139"/>
      <c r="D44" s="139">
        <v>3.5</v>
      </c>
      <c r="E44" s="150">
        <f t="shared" si="14"/>
        <v>6.270154067</v>
      </c>
      <c r="F44" s="139"/>
      <c r="G44" s="150">
        <f t="shared" si="15"/>
        <v>0</v>
      </c>
      <c r="H44" s="139">
        <v>700.0</v>
      </c>
      <c r="I44" s="150">
        <f t="shared" si="16"/>
        <v>9.016005987</v>
      </c>
      <c r="J44" s="139"/>
      <c r="K44" s="150">
        <f t="shared" si="17"/>
        <v>0</v>
      </c>
      <c r="L44" s="139">
        <v>17.1</v>
      </c>
      <c r="M44" s="150">
        <f t="shared" si="18"/>
        <v>0.4843163634</v>
      </c>
      <c r="N44" s="139"/>
      <c r="O44" s="150">
        <f t="shared" si="19"/>
        <v>0</v>
      </c>
      <c r="P44" s="139">
        <v>573.0</v>
      </c>
      <c r="Q44" s="150">
        <f t="shared" si="20"/>
        <v>1.629276709</v>
      </c>
      <c r="R44" s="139"/>
      <c r="S44" s="150">
        <f t="shared" si="21"/>
        <v>0</v>
      </c>
      <c r="T44" s="139">
        <v>4.0</v>
      </c>
      <c r="U44" s="150">
        <f t="shared" si="22"/>
        <v>0.06329564605</v>
      </c>
      <c r="V44" s="139">
        <v>78.8</v>
      </c>
      <c r="W44" s="150">
        <f t="shared" si="23"/>
        <v>5.743021646</v>
      </c>
      <c r="X44" s="139"/>
      <c r="Y44" s="150">
        <f t="shared" si="24"/>
        <v>0</v>
      </c>
      <c r="Z44" s="139">
        <f t="shared" si="25"/>
        <v>1376.4</v>
      </c>
      <c r="AA44" s="150">
        <f t="shared" si="26"/>
        <v>1.418168319</v>
      </c>
    </row>
    <row r="45" ht="12.75" customHeight="1">
      <c r="A45" s="22" t="s">
        <v>232</v>
      </c>
      <c r="B45" s="139"/>
      <c r="C45" s="139"/>
      <c r="D45" s="139"/>
      <c r="E45" s="150">
        <f t="shared" si="14"/>
        <v>0</v>
      </c>
      <c r="F45" s="139">
        <v>1.0</v>
      </c>
      <c r="G45" s="150">
        <f t="shared" si="15"/>
        <v>0.006352085962</v>
      </c>
      <c r="H45" s="139">
        <v>7.6</v>
      </c>
      <c r="I45" s="150">
        <f t="shared" si="16"/>
        <v>0.097888065</v>
      </c>
      <c r="J45" s="139">
        <v>0.1</v>
      </c>
      <c r="K45" s="150">
        <f t="shared" si="17"/>
        <v>0.001240096281</v>
      </c>
      <c r="L45" s="139"/>
      <c r="M45" s="150">
        <f t="shared" si="18"/>
        <v>0</v>
      </c>
      <c r="N45" s="139">
        <v>420.97999999999985</v>
      </c>
      <c r="O45" s="150">
        <f t="shared" si="19"/>
        <v>3.035205733</v>
      </c>
      <c r="P45" s="139">
        <v>553.6899999999999</v>
      </c>
      <c r="Q45" s="150">
        <f t="shared" si="20"/>
        <v>1.574370368</v>
      </c>
      <c r="R45" s="139">
        <v>1316.85</v>
      </c>
      <c r="S45" s="150">
        <f t="shared" si="21"/>
        <v>26.94901206</v>
      </c>
      <c r="T45" s="139">
        <v>0.0</v>
      </c>
      <c r="U45" s="150">
        <f t="shared" si="22"/>
        <v>0</v>
      </c>
      <c r="V45" s="139">
        <v>332.55</v>
      </c>
      <c r="W45" s="150">
        <f t="shared" si="23"/>
        <v>24.23657168</v>
      </c>
      <c r="X45" s="139">
        <v>0.0</v>
      </c>
      <c r="Y45" s="150">
        <f t="shared" si="24"/>
        <v>0</v>
      </c>
      <c r="Z45" s="139">
        <f t="shared" si="25"/>
        <v>2632.77</v>
      </c>
      <c r="AA45" s="150">
        <f t="shared" si="26"/>
        <v>2.7126642</v>
      </c>
    </row>
    <row r="46" ht="12.75" customHeight="1">
      <c r="A46" s="44" t="s">
        <v>233</v>
      </c>
      <c r="B46" s="142"/>
      <c r="C46" s="142"/>
      <c r="D46" s="142">
        <v>1.0</v>
      </c>
      <c r="E46" s="151">
        <f t="shared" si="14"/>
        <v>1.79147259</v>
      </c>
      <c r="F46" s="142"/>
      <c r="G46" s="151">
        <f t="shared" si="15"/>
        <v>0</v>
      </c>
      <c r="H46" s="142"/>
      <c r="I46" s="151">
        <f t="shared" si="16"/>
        <v>0</v>
      </c>
      <c r="J46" s="142"/>
      <c r="K46" s="151">
        <f t="shared" si="17"/>
        <v>0</v>
      </c>
      <c r="L46" s="142"/>
      <c r="M46" s="151">
        <f t="shared" si="18"/>
        <v>0</v>
      </c>
      <c r="N46" s="142"/>
      <c r="O46" s="151">
        <f t="shared" si="19"/>
        <v>0</v>
      </c>
      <c r="P46" s="142">
        <v>86.4</v>
      </c>
      <c r="Q46" s="151">
        <f t="shared" si="20"/>
        <v>0.2456710431</v>
      </c>
      <c r="R46" s="142"/>
      <c r="S46" s="151">
        <f t="shared" si="21"/>
        <v>0</v>
      </c>
      <c r="T46" s="142"/>
      <c r="U46" s="151">
        <f t="shared" si="22"/>
        <v>0</v>
      </c>
      <c r="V46" s="142">
        <v>707.05</v>
      </c>
      <c r="W46" s="151">
        <f t="shared" si="23"/>
        <v>51.53050069</v>
      </c>
      <c r="X46" s="142"/>
      <c r="Y46" s="151">
        <f t="shared" si="24"/>
        <v>0</v>
      </c>
      <c r="Z46" s="142">
        <f t="shared" si="25"/>
        <v>794.45</v>
      </c>
      <c r="AA46" s="151">
        <f t="shared" si="26"/>
        <v>0.8185584284</v>
      </c>
      <c r="AB46" s="30"/>
    </row>
    <row r="47" ht="12.75" customHeight="1">
      <c r="A47" s="16" t="s">
        <v>234</v>
      </c>
      <c r="B47" s="136"/>
      <c r="C47" s="136"/>
      <c r="D47" s="136"/>
      <c r="E47" s="152">
        <f t="shared" si="14"/>
        <v>0</v>
      </c>
      <c r="F47" s="136"/>
      <c r="G47" s="152">
        <f t="shared" si="15"/>
        <v>0</v>
      </c>
      <c r="H47" s="136">
        <v>1.9</v>
      </c>
      <c r="I47" s="152">
        <f t="shared" si="16"/>
        <v>0.02447201625</v>
      </c>
      <c r="J47" s="136">
        <v>4.5</v>
      </c>
      <c r="K47" s="152">
        <f t="shared" si="17"/>
        <v>0.05580433265</v>
      </c>
      <c r="L47" s="136">
        <v>11.5</v>
      </c>
      <c r="M47" s="152">
        <f t="shared" si="18"/>
        <v>0.325709835</v>
      </c>
      <c r="N47" s="136">
        <v>19.66</v>
      </c>
      <c r="O47" s="152">
        <f t="shared" si="19"/>
        <v>0.1417457949</v>
      </c>
      <c r="P47" s="136">
        <v>2.6</v>
      </c>
      <c r="Q47" s="152">
        <f t="shared" si="20"/>
        <v>0.007392878611</v>
      </c>
      <c r="R47" s="136">
        <v>0.0</v>
      </c>
      <c r="S47" s="152">
        <f t="shared" si="21"/>
        <v>0</v>
      </c>
      <c r="T47" s="136">
        <v>0.0</v>
      </c>
      <c r="U47" s="152">
        <f t="shared" si="22"/>
        <v>0</v>
      </c>
      <c r="V47" s="136">
        <v>23.0</v>
      </c>
      <c r="W47" s="152">
        <f t="shared" si="23"/>
        <v>1.676262663</v>
      </c>
      <c r="X47" s="136">
        <v>0.0</v>
      </c>
      <c r="Y47" s="152">
        <f t="shared" si="24"/>
        <v>0</v>
      </c>
      <c r="Z47" s="136">
        <f t="shared" si="25"/>
        <v>63.16</v>
      </c>
      <c r="AA47" s="152">
        <f t="shared" si="26"/>
        <v>0.06507665723</v>
      </c>
    </row>
    <row r="48" ht="12.75" customHeight="1">
      <c r="A48" s="22" t="s">
        <v>235</v>
      </c>
      <c r="B48" s="139"/>
      <c r="C48" s="139"/>
      <c r="D48" s="139">
        <v>0.30000000000000004</v>
      </c>
      <c r="E48" s="150">
        <f t="shared" si="14"/>
        <v>0.5374417771</v>
      </c>
      <c r="F48" s="139"/>
      <c r="G48" s="150">
        <f t="shared" si="15"/>
        <v>0</v>
      </c>
      <c r="H48" s="139">
        <v>123.23</v>
      </c>
      <c r="I48" s="150">
        <f t="shared" si="16"/>
        <v>1.587203454</v>
      </c>
      <c r="J48" s="139">
        <v>3.0</v>
      </c>
      <c r="K48" s="150">
        <f t="shared" si="17"/>
        <v>0.03720288843</v>
      </c>
      <c r="L48" s="139">
        <v>8.54</v>
      </c>
      <c r="M48" s="150">
        <f t="shared" si="18"/>
        <v>0.2418749557</v>
      </c>
      <c r="N48" s="139">
        <v>9.099999999999998</v>
      </c>
      <c r="O48" s="150">
        <f t="shared" si="19"/>
        <v>0.06560970158</v>
      </c>
      <c r="P48" s="139">
        <v>5.9</v>
      </c>
      <c r="Q48" s="150">
        <f t="shared" si="20"/>
        <v>0.01677614762</v>
      </c>
      <c r="R48" s="139"/>
      <c r="S48" s="150">
        <f t="shared" si="21"/>
        <v>0</v>
      </c>
      <c r="T48" s="139"/>
      <c r="U48" s="150">
        <f t="shared" si="22"/>
        <v>0</v>
      </c>
      <c r="V48" s="139"/>
      <c r="W48" s="150">
        <f t="shared" si="23"/>
        <v>0</v>
      </c>
      <c r="X48" s="139">
        <v>0.2</v>
      </c>
      <c r="Y48" s="150">
        <f t="shared" si="24"/>
        <v>0.07130124777</v>
      </c>
      <c r="Z48" s="139">
        <f t="shared" si="25"/>
        <v>150.27</v>
      </c>
      <c r="AA48" s="150">
        <f t="shared" si="26"/>
        <v>0.1548301026</v>
      </c>
    </row>
    <row r="49" ht="12.75" customHeight="1">
      <c r="A49" s="22" t="s">
        <v>236</v>
      </c>
      <c r="B49" s="139"/>
      <c r="C49" s="139"/>
      <c r="D49" s="139"/>
      <c r="E49" s="150">
        <f t="shared" si="14"/>
        <v>0</v>
      </c>
      <c r="F49" s="139"/>
      <c r="G49" s="150">
        <f t="shared" si="15"/>
        <v>0</v>
      </c>
      <c r="H49" s="139">
        <v>0.0</v>
      </c>
      <c r="I49" s="150">
        <f t="shared" si="16"/>
        <v>0</v>
      </c>
      <c r="J49" s="139"/>
      <c r="K49" s="150">
        <f t="shared" si="17"/>
        <v>0</v>
      </c>
      <c r="L49" s="139">
        <v>3.23</v>
      </c>
      <c r="M49" s="150">
        <f t="shared" si="18"/>
        <v>0.09148197975</v>
      </c>
      <c r="N49" s="139">
        <v>22.37</v>
      </c>
      <c r="O49" s="150">
        <f t="shared" si="19"/>
        <v>0.1612845082</v>
      </c>
      <c r="P49" s="139">
        <v>0.0</v>
      </c>
      <c r="Q49" s="150">
        <f t="shared" si="20"/>
        <v>0</v>
      </c>
      <c r="R49" s="139">
        <v>0.0</v>
      </c>
      <c r="S49" s="150">
        <f t="shared" si="21"/>
        <v>0</v>
      </c>
      <c r="T49" s="139">
        <v>6.0</v>
      </c>
      <c r="U49" s="150">
        <f t="shared" si="22"/>
        <v>0.09494346908</v>
      </c>
      <c r="V49" s="139">
        <v>0.0</v>
      </c>
      <c r="W49" s="150">
        <f t="shared" si="23"/>
        <v>0</v>
      </c>
      <c r="X49" s="139">
        <v>0.0</v>
      </c>
      <c r="Y49" s="150">
        <f t="shared" si="24"/>
        <v>0</v>
      </c>
      <c r="Z49" s="139">
        <f t="shared" si="25"/>
        <v>31.6</v>
      </c>
      <c r="AA49" s="150">
        <f t="shared" si="26"/>
        <v>0.03255893554</v>
      </c>
    </row>
    <row r="50" ht="12.75" customHeight="1">
      <c r="A50" s="22" t="s">
        <v>237</v>
      </c>
      <c r="B50" s="139"/>
      <c r="C50" s="139"/>
      <c r="D50" s="139"/>
      <c r="E50" s="150">
        <f t="shared" si="14"/>
        <v>0</v>
      </c>
      <c r="F50" s="139"/>
      <c r="G50" s="150">
        <f t="shared" si="15"/>
        <v>0</v>
      </c>
      <c r="H50" s="139">
        <v>0.0</v>
      </c>
      <c r="I50" s="150">
        <f t="shared" si="16"/>
        <v>0</v>
      </c>
      <c r="J50" s="139"/>
      <c r="K50" s="150">
        <f t="shared" si="17"/>
        <v>0</v>
      </c>
      <c r="L50" s="139">
        <v>32.0</v>
      </c>
      <c r="M50" s="150">
        <f t="shared" si="18"/>
        <v>0.9063230192</v>
      </c>
      <c r="N50" s="139">
        <v>525.06</v>
      </c>
      <c r="O50" s="150">
        <f t="shared" si="19"/>
        <v>3.785607683</v>
      </c>
      <c r="P50" s="139">
        <v>20.4</v>
      </c>
      <c r="Q50" s="150">
        <f t="shared" si="20"/>
        <v>0.05800566295</v>
      </c>
      <c r="R50" s="139">
        <v>15.0</v>
      </c>
      <c r="S50" s="150">
        <f t="shared" si="21"/>
        <v>0.3069713186</v>
      </c>
      <c r="T50" s="139">
        <v>0.0</v>
      </c>
      <c r="U50" s="150">
        <f t="shared" si="22"/>
        <v>0</v>
      </c>
      <c r="V50" s="139">
        <v>20.0</v>
      </c>
      <c r="W50" s="150">
        <f t="shared" si="23"/>
        <v>1.457619707</v>
      </c>
      <c r="X50" s="139">
        <v>0.0</v>
      </c>
      <c r="Y50" s="150">
        <f t="shared" si="24"/>
        <v>0</v>
      </c>
      <c r="Z50" s="139">
        <f t="shared" si="25"/>
        <v>612.46</v>
      </c>
      <c r="AA50" s="150">
        <f t="shared" si="26"/>
        <v>0.6310457487</v>
      </c>
    </row>
    <row r="51" ht="12.75" customHeight="1">
      <c r="A51" s="22" t="s">
        <v>238</v>
      </c>
      <c r="B51" s="139"/>
      <c r="C51" s="139"/>
      <c r="D51" s="139"/>
      <c r="E51" s="150">
        <f t="shared" si="14"/>
        <v>0</v>
      </c>
      <c r="F51" s="139"/>
      <c r="G51" s="150">
        <f t="shared" si="15"/>
        <v>0</v>
      </c>
      <c r="H51" s="139">
        <v>8.7</v>
      </c>
      <c r="I51" s="150">
        <f t="shared" si="16"/>
        <v>0.1120560744</v>
      </c>
      <c r="J51" s="139"/>
      <c r="K51" s="150">
        <f t="shared" si="17"/>
        <v>0</v>
      </c>
      <c r="L51" s="139">
        <v>0.3</v>
      </c>
      <c r="M51" s="150">
        <f t="shared" si="18"/>
        <v>0.008496778305</v>
      </c>
      <c r="N51" s="139">
        <v>9.0</v>
      </c>
      <c r="O51" s="150">
        <f t="shared" si="19"/>
        <v>0.06488871585</v>
      </c>
      <c r="P51" s="139"/>
      <c r="Q51" s="150">
        <f t="shared" si="20"/>
        <v>0</v>
      </c>
      <c r="R51" s="139"/>
      <c r="S51" s="150">
        <f t="shared" si="21"/>
        <v>0</v>
      </c>
      <c r="T51" s="139"/>
      <c r="U51" s="150">
        <f t="shared" si="22"/>
        <v>0</v>
      </c>
      <c r="V51" s="139"/>
      <c r="W51" s="150">
        <f t="shared" si="23"/>
        <v>0</v>
      </c>
      <c r="X51" s="139"/>
      <c r="Y51" s="150">
        <f t="shared" si="24"/>
        <v>0</v>
      </c>
      <c r="Z51" s="139">
        <f t="shared" si="25"/>
        <v>18</v>
      </c>
      <c r="AA51" s="150">
        <f t="shared" si="26"/>
        <v>0.0185462291</v>
      </c>
    </row>
    <row r="52" ht="12.75" customHeight="1">
      <c r="A52" s="44" t="s">
        <v>239</v>
      </c>
      <c r="B52" s="142"/>
      <c r="C52" s="142"/>
      <c r="D52" s="142"/>
      <c r="E52" s="151">
        <f t="shared" si="14"/>
        <v>0</v>
      </c>
      <c r="F52" s="142">
        <v>0.02</v>
      </c>
      <c r="G52" s="151">
        <f t="shared" si="15"/>
        <v>0.0001270417192</v>
      </c>
      <c r="H52" s="142"/>
      <c r="I52" s="151">
        <f t="shared" si="16"/>
        <v>0</v>
      </c>
      <c r="J52" s="142"/>
      <c r="K52" s="151">
        <f t="shared" si="17"/>
        <v>0</v>
      </c>
      <c r="L52" s="142">
        <v>1.26</v>
      </c>
      <c r="M52" s="151">
        <f t="shared" si="18"/>
        <v>0.03568646888</v>
      </c>
      <c r="N52" s="142">
        <v>142.75</v>
      </c>
      <c r="O52" s="151">
        <f t="shared" si="19"/>
        <v>1.029207132</v>
      </c>
      <c r="P52" s="142">
        <v>14.9</v>
      </c>
      <c r="Q52" s="151">
        <f t="shared" si="20"/>
        <v>0.04236688127</v>
      </c>
      <c r="R52" s="142"/>
      <c r="S52" s="151">
        <f t="shared" si="21"/>
        <v>0</v>
      </c>
      <c r="T52" s="142"/>
      <c r="U52" s="151">
        <f t="shared" si="22"/>
        <v>0</v>
      </c>
      <c r="V52" s="142"/>
      <c r="W52" s="151">
        <f t="shared" si="23"/>
        <v>0</v>
      </c>
      <c r="X52" s="142"/>
      <c r="Y52" s="151">
        <f t="shared" si="24"/>
        <v>0</v>
      </c>
      <c r="Z52" s="142">
        <f t="shared" si="25"/>
        <v>158.93</v>
      </c>
      <c r="AA52" s="151">
        <f t="shared" si="26"/>
        <v>0.1637528995</v>
      </c>
      <c r="AB52" s="30"/>
    </row>
    <row r="53" ht="12.75" customHeight="1">
      <c r="A53" s="16" t="s">
        <v>240</v>
      </c>
      <c r="B53" s="139"/>
      <c r="C53" s="139"/>
      <c r="D53" s="139">
        <v>1.07</v>
      </c>
      <c r="E53" s="150">
        <f t="shared" si="14"/>
        <v>1.916875672</v>
      </c>
      <c r="F53" s="139">
        <v>198.6399999999999</v>
      </c>
      <c r="G53" s="150">
        <f t="shared" si="15"/>
        <v>1.261778355</v>
      </c>
      <c r="H53" s="139">
        <v>35.45</v>
      </c>
      <c r="I53" s="150">
        <f t="shared" si="16"/>
        <v>0.4565963032</v>
      </c>
      <c r="J53" s="139">
        <v>295.4</v>
      </c>
      <c r="K53" s="150">
        <f t="shared" si="17"/>
        <v>3.663244414</v>
      </c>
      <c r="L53" s="139">
        <v>674.51</v>
      </c>
      <c r="M53" s="150">
        <f t="shared" si="18"/>
        <v>19.10387311</v>
      </c>
      <c r="N53" s="139">
        <v>85.3100000000001</v>
      </c>
      <c r="O53" s="150">
        <f t="shared" si="19"/>
        <v>0.6150729277</v>
      </c>
      <c r="P53" s="139">
        <v>42.519999999999996</v>
      </c>
      <c r="Q53" s="150">
        <f t="shared" si="20"/>
        <v>0.1209019994</v>
      </c>
      <c r="R53" s="139">
        <v>0.0</v>
      </c>
      <c r="S53" s="150">
        <f t="shared" si="21"/>
        <v>0</v>
      </c>
      <c r="T53" s="139">
        <v>20.650000000000002</v>
      </c>
      <c r="U53" s="150">
        <f t="shared" si="22"/>
        <v>0.3267637727</v>
      </c>
      <c r="V53" s="139">
        <v>0.0</v>
      </c>
      <c r="W53" s="150">
        <f t="shared" si="23"/>
        <v>0</v>
      </c>
      <c r="X53" s="139">
        <v>0.0</v>
      </c>
      <c r="Y53" s="150">
        <f t="shared" si="24"/>
        <v>0</v>
      </c>
      <c r="Z53" s="139">
        <f t="shared" si="25"/>
        <v>1353.55</v>
      </c>
      <c r="AA53" s="150">
        <f t="shared" si="26"/>
        <v>1.394624911</v>
      </c>
    </row>
    <row r="54" ht="12.75" customHeight="1">
      <c r="A54" s="44" t="s">
        <v>241</v>
      </c>
      <c r="B54" s="142"/>
      <c r="C54" s="142"/>
      <c r="D54" s="142"/>
      <c r="E54" s="151">
        <f t="shared" si="14"/>
        <v>0</v>
      </c>
      <c r="F54" s="142">
        <v>0.82</v>
      </c>
      <c r="G54" s="151">
        <f t="shared" si="15"/>
        <v>0.005208710488</v>
      </c>
      <c r="H54" s="142">
        <v>12.5</v>
      </c>
      <c r="I54" s="151">
        <f t="shared" si="16"/>
        <v>0.1610001069</v>
      </c>
      <c r="J54" s="142"/>
      <c r="K54" s="151">
        <f t="shared" si="17"/>
        <v>0</v>
      </c>
      <c r="L54" s="142"/>
      <c r="M54" s="151">
        <f t="shared" si="18"/>
        <v>0</v>
      </c>
      <c r="N54" s="142">
        <v>0.06</v>
      </c>
      <c r="O54" s="151">
        <f t="shared" si="19"/>
        <v>0.000432591439</v>
      </c>
      <c r="P54" s="142"/>
      <c r="Q54" s="151">
        <f t="shared" si="20"/>
        <v>0</v>
      </c>
      <c r="R54" s="142"/>
      <c r="S54" s="151">
        <f t="shared" si="21"/>
        <v>0</v>
      </c>
      <c r="T54" s="142"/>
      <c r="U54" s="151">
        <f t="shared" si="22"/>
        <v>0</v>
      </c>
      <c r="V54" s="142"/>
      <c r="W54" s="151">
        <f t="shared" si="23"/>
        <v>0</v>
      </c>
      <c r="X54" s="142"/>
      <c r="Y54" s="151">
        <f t="shared" si="24"/>
        <v>0</v>
      </c>
      <c r="Z54" s="142">
        <f t="shared" si="25"/>
        <v>13.38</v>
      </c>
      <c r="AA54" s="151">
        <f t="shared" si="26"/>
        <v>0.0137860303</v>
      </c>
      <c r="AB54" s="30"/>
    </row>
    <row r="55" ht="12.75" customHeight="1">
      <c r="A55" s="16" t="s">
        <v>242</v>
      </c>
      <c r="B55" s="136"/>
      <c r="C55" s="136"/>
      <c r="D55" s="136"/>
      <c r="E55" s="152">
        <f t="shared" si="14"/>
        <v>0</v>
      </c>
      <c r="F55" s="136">
        <v>1.2000000000000002</v>
      </c>
      <c r="G55" s="152">
        <f t="shared" si="15"/>
        <v>0.007622503154</v>
      </c>
      <c r="H55" s="136">
        <v>83.05</v>
      </c>
      <c r="I55" s="152">
        <f t="shared" si="16"/>
        <v>1.06968471</v>
      </c>
      <c r="J55" s="136">
        <v>3.0</v>
      </c>
      <c r="K55" s="152">
        <f t="shared" si="17"/>
        <v>0.03720288843</v>
      </c>
      <c r="L55" s="136">
        <v>3.05</v>
      </c>
      <c r="M55" s="152">
        <f t="shared" si="18"/>
        <v>0.08638391277</v>
      </c>
      <c r="N55" s="136">
        <v>50.05000000000001</v>
      </c>
      <c r="O55" s="152">
        <f t="shared" si="19"/>
        <v>0.3608533587</v>
      </c>
      <c r="P55" s="136">
        <v>2.6500000000000004</v>
      </c>
      <c r="Q55" s="152">
        <f t="shared" si="20"/>
        <v>0.007535049353</v>
      </c>
      <c r="R55" s="136"/>
      <c r="S55" s="152">
        <f t="shared" si="21"/>
        <v>0</v>
      </c>
      <c r="T55" s="136"/>
      <c r="U55" s="152">
        <f t="shared" si="22"/>
        <v>0</v>
      </c>
      <c r="V55" s="136"/>
      <c r="W55" s="152">
        <f t="shared" si="23"/>
        <v>0</v>
      </c>
      <c r="X55" s="136"/>
      <c r="Y55" s="152">
        <f t="shared" si="24"/>
        <v>0</v>
      </c>
      <c r="Z55" s="136">
        <f t="shared" si="25"/>
        <v>143</v>
      </c>
      <c r="AA55" s="152">
        <f t="shared" si="26"/>
        <v>0.1473394868</v>
      </c>
    </row>
    <row r="56" ht="12.75" customHeight="1">
      <c r="A56" s="22" t="s">
        <v>243</v>
      </c>
      <c r="B56" s="139"/>
      <c r="C56" s="139"/>
      <c r="D56" s="139">
        <v>0.05</v>
      </c>
      <c r="E56" s="150">
        <f t="shared" si="14"/>
        <v>0.08957362952</v>
      </c>
      <c r="F56" s="139">
        <v>7.960000000000001</v>
      </c>
      <c r="G56" s="150">
        <f t="shared" si="15"/>
        <v>0.05056260425</v>
      </c>
      <c r="H56" s="139">
        <v>401.43999999999994</v>
      </c>
      <c r="I56" s="150">
        <f t="shared" si="16"/>
        <v>5.170550633</v>
      </c>
      <c r="J56" s="139">
        <v>0.3</v>
      </c>
      <c r="K56" s="150">
        <f t="shared" si="17"/>
        <v>0.003720288843</v>
      </c>
      <c r="L56" s="139">
        <v>81.66</v>
      </c>
      <c r="M56" s="150">
        <f t="shared" si="18"/>
        <v>2.312823055</v>
      </c>
      <c r="N56" s="139">
        <v>111.22</v>
      </c>
      <c r="O56" s="150">
        <f t="shared" si="19"/>
        <v>0.8018803308</v>
      </c>
      <c r="P56" s="139">
        <v>100.41</v>
      </c>
      <c r="Q56" s="150">
        <f t="shared" si="20"/>
        <v>0.2855072851</v>
      </c>
      <c r="R56" s="139"/>
      <c r="S56" s="150">
        <f t="shared" si="21"/>
        <v>0</v>
      </c>
      <c r="T56" s="139">
        <v>1.75</v>
      </c>
      <c r="U56" s="150">
        <f t="shared" si="22"/>
        <v>0.02769184515</v>
      </c>
      <c r="V56" s="139"/>
      <c r="W56" s="150">
        <f t="shared" si="23"/>
        <v>0</v>
      </c>
      <c r="X56" s="139"/>
      <c r="Y56" s="150">
        <f t="shared" si="24"/>
        <v>0</v>
      </c>
      <c r="Z56" s="139">
        <f t="shared" si="25"/>
        <v>704.79</v>
      </c>
      <c r="AA56" s="150">
        <f t="shared" si="26"/>
        <v>0.7261776005</v>
      </c>
    </row>
    <row r="57" ht="12.75" customHeight="1">
      <c r="A57" s="44" t="s">
        <v>244</v>
      </c>
      <c r="B57" s="142"/>
      <c r="C57" s="142"/>
      <c r="D57" s="142">
        <v>1.12</v>
      </c>
      <c r="E57" s="151">
        <f t="shared" si="14"/>
        <v>2.006449301</v>
      </c>
      <c r="F57" s="142">
        <v>3935.78</v>
      </c>
      <c r="G57" s="151">
        <f t="shared" si="15"/>
        <v>25.00041289</v>
      </c>
      <c r="H57" s="142">
        <v>749.6</v>
      </c>
      <c r="I57" s="151">
        <f t="shared" si="16"/>
        <v>9.654854411</v>
      </c>
      <c r="J57" s="142">
        <v>5642.200000000002</v>
      </c>
      <c r="K57" s="151">
        <f t="shared" si="17"/>
        <v>69.96871237</v>
      </c>
      <c r="L57" s="142">
        <v>420.27</v>
      </c>
      <c r="M57" s="151">
        <f t="shared" si="18"/>
        <v>11.90313673</v>
      </c>
      <c r="N57" s="142">
        <v>3675.8400000000042</v>
      </c>
      <c r="O57" s="151">
        <f t="shared" si="19"/>
        <v>26.50228192</v>
      </c>
      <c r="P57" s="142">
        <v>4017.74</v>
      </c>
      <c r="Q57" s="151">
        <f t="shared" si="20"/>
        <v>11.42410158</v>
      </c>
      <c r="R57" s="142">
        <v>50.25</v>
      </c>
      <c r="S57" s="151">
        <f t="shared" si="21"/>
        <v>1.028353917</v>
      </c>
      <c r="T57" s="142">
        <v>7.9</v>
      </c>
      <c r="U57" s="151">
        <f t="shared" si="22"/>
        <v>0.125008901</v>
      </c>
      <c r="V57" s="142">
        <v>149.65</v>
      </c>
      <c r="W57" s="151">
        <f t="shared" si="23"/>
        <v>10.90663946</v>
      </c>
      <c r="X57" s="142">
        <v>160.0</v>
      </c>
      <c r="Y57" s="151">
        <f t="shared" si="24"/>
        <v>57.04099822</v>
      </c>
      <c r="Z57" s="142">
        <f t="shared" si="25"/>
        <v>18810.35</v>
      </c>
      <c r="AA57" s="151">
        <f t="shared" si="26"/>
        <v>19.38117003</v>
      </c>
      <c r="AB57" s="30"/>
    </row>
    <row r="58" ht="12.75" customHeight="1">
      <c r="A58" s="16" t="s">
        <v>245</v>
      </c>
      <c r="B58" s="136"/>
      <c r="C58" s="136"/>
      <c r="D58" s="136"/>
      <c r="E58" s="152">
        <f t="shared" si="14"/>
        <v>0</v>
      </c>
      <c r="F58" s="136">
        <v>2.0</v>
      </c>
      <c r="G58" s="152">
        <f t="shared" si="15"/>
        <v>0.01270417192</v>
      </c>
      <c r="H58" s="136">
        <v>16.5</v>
      </c>
      <c r="I58" s="152">
        <f t="shared" si="16"/>
        <v>0.2125201411</v>
      </c>
      <c r="J58" s="136">
        <v>0.5</v>
      </c>
      <c r="K58" s="152">
        <f t="shared" si="17"/>
        <v>0.006200481405</v>
      </c>
      <c r="L58" s="136">
        <v>2.0</v>
      </c>
      <c r="M58" s="152">
        <f t="shared" si="18"/>
        <v>0.0566451887</v>
      </c>
      <c r="N58" s="136"/>
      <c r="O58" s="152">
        <f t="shared" si="19"/>
        <v>0</v>
      </c>
      <c r="P58" s="136">
        <v>125.0</v>
      </c>
      <c r="Q58" s="152">
        <f t="shared" si="20"/>
        <v>0.3554268563</v>
      </c>
      <c r="R58" s="136">
        <v>0.25</v>
      </c>
      <c r="S58" s="152">
        <f t="shared" si="21"/>
        <v>0.005116188644</v>
      </c>
      <c r="T58" s="136"/>
      <c r="U58" s="152">
        <f t="shared" si="22"/>
        <v>0</v>
      </c>
      <c r="V58" s="136"/>
      <c r="W58" s="152">
        <f t="shared" si="23"/>
        <v>0</v>
      </c>
      <c r="X58" s="136">
        <v>3.0</v>
      </c>
      <c r="Y58" s="152">
        <f t="shared" si="24"/>
        <v>1.069518717</v>
      </c>
      <c r="Z58" s="136">
        <f t="shared" si="25"/>
        <v>149.25</v>
      </c>
      <c r="AA58" s="152">
        <f t="shared" si="26"/>
        <v>0.1537791496</v>
      </c>
    </row>
    <row r="59" ht="12.75" customHeight="1">
      <c r="A59" s="22" t="s">
        <v>246</v>
      </c>
      <c r="B59" s="139"/>
      <c r="C59" s="139"/>
      <c r="D59" s="139"/>
      <c r="E59" s="150">
        <f t="shared" si="14"/>
        <v>0</v>
      </c>
      <c r="F59" s="139">
        <v>49.15</v>
      </c>
      <c r="G59" s="150">
        <f t="shared" si="15"/>
        <v>0.312205025</v>
      </c>
      <c r="H59" s="139">
        <v>62.2</v>
      </c>
      <c r="I59" s="150">
        <f t="shared" si="16"/>
        <v>0.801136532</v>
      </c>
      <c r="J59" s="139">
        <v>58.1</v>
      </c>
      <c r="K59" s="150">
        <f t="shared" si="17"/>
        <v>0.7204959393</v>
      </c>
      <c r="L59" s="139">
        <v>30.42</v>
      </c>
      <c r="M59" s="150">
        <f t="shared" si="18"/>
        <v>0.8615733201</v>
      </c>
      <c r="N59" s="139">
        <v>219.70000000000002</v>
      </c>
      <c r="O59" s="150">
        <f t="shared" si="19"/>
        <v>1.584005653</v>
      </c>
      <c r="P59" s="139">
        <v>103.93</v>
      </c>
      <c r="Q59" s="150">
        <f t="shared" si="20"/>
        <v>0.2955161054</v>
      </c>
      <c r="R59" s="139">
        <v>0.0</v>
      </c>
      <c r="S59" s="150">
        <f t="shared" si="21"/>
        <v>0</v>
      </c>
      <c r="T59" s="139">
        <v>11.5</v>
      </c>
      <c r="U59" s="150">
        <f t="shared" si="22"/>
        <v>0.1819749824</v>
      </c>
      <c r="V59" s="139">
        <v>0.4</v>
      </c>
      <c r="W59" s="150">
        <f t="shared" si="23"/>
        <v>0.02915239414</v>
      </c>
      <c r="X59" s="139">
        <v>0.0</v>
      </c>
      <c r="Y59" s="150">
        <f t="shared" si="24"/>
        <v>0</v>
      </c>
      <c r="Z59" s="139">
        <f t="shared" si="25"/>
        <v>535.4</v>
      </c>
      <c r="AA59" s="150">
        <f t="shared" si="26"/>
        <v>0.5516472812</v>
      </c>
    </row>
    <row r="60" ht="12.75" customHeight="1">
      <c r="A60" s="44" t="s">
        <v>247</v>
      </c>
      <c r="B60" s="142"/>
      <c r="C60" s="142"/>
      <c r="D60" s="142">
        <v>0.01</v>
      </c>
      <c r="E60" s="151">
        <f t="shared" si="14"/>
        <v>0.0179147259</v>
      </c>
      <c r="F60" s="142">
        <v>4633.100000000001</v>
      </c>
      <c r="G60" s="151">
        <f t="shared" si="15"/>
        <v>29.42984947</v>
      </c>
      <c r="H60" s="142">
        <v>2.5</v>
      </c>
      <c r="I60" s="151">
        <f t="shared" si="16"/>
        <v>0.03220002138</v>
      </c>
      <c r="J60" s="142">
        <v>1.5</v>
      </c>
      <c r="K60" s="151">
        <f t="shared" si="17"/>
        <v>0.01860144422</v>
      </c>
      <c r="L60" s="142">
        <v>108.0</v>
      </c>
      <c r="M60" s="151">
        <f t="shared" si="18"/>
        <v>3.05884019</v>
      </c>
      <c r="N60" s="142">
        <v>30.68</v>
      </c>
      <c r="O60" s="151">
        <f t="shared" si="19"/>
        <v>0.2211984225</v>
      </c>
      <c r="P60" s="142">
        <v>0.27</v>
      </c>
      <c r="Q60" s="151">
        <f t="shared" si="20"/>
        <v>0.0007677220096</v>
      </c>
      <c r="R60" s="142">
        <v>8.0</v>
      </c>
      <c r="S60" s="151">
        <f t="shared" si="21"/>
        <v>0.1637180366</v>
      </c>
      <c r="T60" s="142">
        <v>29.4</v>
      </c>
      <c r="U60" s="151">
        <f t="shared" si="22"/>
        <v>0.4652229985</v>
      </c>
      <c r="V60" s="142"/>
      <c r="W60" s="151">
        <f t="shared" si="23"/>
        <v>0</v>
      </c>
      <c r="X60" s="142"/>
      <c r="Y60" s="151">
        <f t="shared" si="24"/>
        <v>0</v>
      </c>
      <c r="Z60" s="142">
        <f t="shared" si="25"/>
        <v>4813.46</v>
      </c>
      <c r="AA60" s="151">
        <f t="shared" si="26"/>
        <v>4.959529552</v>
      </c>
      <c r="AB60" s="30"/>
    </row>
    <row r="61" ht="12.75" customHeight="1">
      <c r="A61" s="16" t="s">
        <v>248</v>
      </c>
      <c r="B61" s="136"/>
      <c r="C61" s="136"/>
      <c r="D61" s="136"/>
      <c r="E61" s="152">
        <f t="shared" si="14"/>
        <v>0</v>
      </c>
      <c r="F61" s="136">
        <v>62.36000000000002</v>
      </c>
      <c r="G61" s="152">
        <f t="shared" si="15"/>
        <v>0.3961160806</v>
      </c>
      <c r="H61" s="136">
        <v>352.65999999999997</v>
      </c>
      <c r="I61" s="152">
        <f t="shared" si="16"/>
        <v>4.542263816</v>
      </c>
      <c r="J61" s="136">
        <v>1130.25</v>
      </c>
      <c r="K61" s="152">
        <f t="shared" si="17"/>
        <v>14.01618822</v>
      </c>
      <c r="L61" s="136">
        <v>101.94000000000001</v>
      </c>
      <c r="M61" s="152">
        <f t="shared" si="18"/>
        <v>2.887205268</v>
      </c>
      <c r="N61" s="136">
        <v>1962.2099999999964</v>
      </c>
      <c r="O61" s="152">
        <f t="shared" si="19"/>
        <v>14.14725413</v>
      </c>
      <c r="P61" s="136">
        <v>22.97</v>
      </c>
      <c r="Q61" s="152">
        <f t="shared" si="20"/>
        <v>0.06531323911</v>
      </c>
      <c r="R61" s="136">
        <v>862.3000000000001</v>
      </c>
      <c r="S61" s="152">
        <f t="shared" si="21"/>
        <v>17.64675787</v>
      </c>
      <c r="T61" s="136">
        <v>1880.0</v>
      </c>
      <c r="U61" s="152">
        <f t="shared" si="22"/>
        <v>29.74895364</v>
      </c>
      <c r="V61" s="136">
        <v>60.0</v>
      </c>
      <c r="W61" s="152">
        <f t="shared" si="23"/>
        <v>4.372859121</v>
      </c>
      <c r="X61" s="136"/>
      <c r="Y61" s="152">
        <f t="shared" si="24"/>
        <v>0</v>
      </c>
      <c r="Z61" s="136">
        <f t="shared" si="25"/>
        <v>6434.69</v>
      </c>
      <c r="AA61" s="152">
        <f t="shared" si="26"/>
        <v>6.629957497</v>
      </c>
    </row>
    <row r="62" ht="12.75" customHeight="1">
      <c r="A62" s="22" t="s">
        <v>249</v>
      </c>
      <c r="B62" s="139"/>
      <c r="C62" s="139"/>
      <c r="D62" s="139">
        <v>1.6</v>
      </c>
      <c r="E62" s="150">
        <f t="shared" si="14"/>
        <v>2.866356145</v>
      </c>
      <c r="F62" s="139">
        <v>91.0</v>
      </c>
      <c r="G62" s="150">
        <f t="shared" si="15"/>
        <v>0.5780398225</v>
      </c>
      <c r="H62" s="139">
        <v>230.5</v>
      </c>
      <c r="I62" s="150">
        <f t="shared" si="16"/>
        <v>2.968841971</v>
      </c>
      <c r="J62" s="139">
        <v>203.16999999999996</v>
      </c>
      <c r="K62" s="150">
        <f t="shared" si="17"/>
        <v>2.519503614</v>
      </c>
      <c r="L62" s="139">
        <v>45.8</v>
      </c>
      <c r="M62" s="150">
        <f t="shared" si="18"/>
        <v>1.297174821</v>
      </c>
      <c r="N62" s="139">
        <v>33.17</v>
      </c>
      <c r="O62" s="150">
        <f t="shared" si="19"/>
        <v>0.2391509672</v>
      </c>
      <c r="P62" s="139">
        <v>698.9</v>
      </c>
      <c r="Q62" s="150">
        <f t="shared" si="20"/>
        <v>1.987262639</v>
      </c>
      <c r="R62" s="139"/>
      <c r="S62" s="150">
        <f t="shared" si="21"/>
        <v>0</v>
      </c>
      <c r="T62" s="139"/>
      <c r="U62" s="150">
        <f t="shared" si="22"/>
        <v>0</v>
      </c>
      <c r="V62" s="139"/>
      <c r="W62" s="150">
        <f t="shared" si="23"/>
        <v>0</v>
      </c>
      <c r="X62" s="139">
        <v>0.55</v>
      </c>
      <c r="Y62" s="150">
        <f t="shared" si="24"/>
        <v>0.1960784314</v>
      </c>
      <c r="Z62" s="139">
        <f t="shared" si="25"/>
        <v>1304.69</v>
      </c>
      <c r="AA62" s="150">
        <f t="shared" si="26"/>
        <v>1.344282203</v>
      </c>
    </row>
    <row r="63" ht="12.75" customHeight="1">
      <c r="A63" s="22" t="s">
        <v>250</v>
      </c>
      <c r="B63" s="139"/>
      <c r="C63" s="139"/>
      <c r="D63" s="139"/>
      <c r="E63" s="150">
        <f t="shared" si="14"/>
        <v>0</v>
      </c>
      <c r="F63" s="139">
        <v>25.0</v>
      </c>
      <c r="G63" s="150">
        <f t="shared" si="15"/>
        <v>0.158802149</v>
      </c>
      <c r="H63" s="139">
        <v>3.0</v>
      </c>
      <c r="I63" s="150">
        <f t="shared" si="16"/>
        <v>0.03864002566</v>
      </c>
      <c r="J63" s="139">
        <v>159.7</v>
      </c>
      <c r="K63" s="150">
        <f t="shared" si="17"/>
        <v>1.980433761</v>
      </c>
      <c r="L63" s="139">
        <v>99.8</v>
      </c>
      <c r="M63" s="150">
        <f t="shared" si="18"/>
        <v>2.826594916</v>
      </c>
      <c r="N63" s="139">
        <v>9.54</v>
      </c>
      <c r="O63" s="150">
        <f t="shared" si="19"/>
        <v>0.0687820388</v>
      </c>
      <c r="P63" s="139">
        <v>5258.3</v>
      </c>
      <c r="Q63" s="150">
        <f t="shared" si="20"/>
        <v>14.95152831</v>
      </c>
      <c r="R63" s="139"/>
      <c r="S63" s="150">
        <f t="shared" si="21"/>
        <v>0</v>
      </c>
      <c r="T63" s="139">
        <v>1.0</v>
      </c>
      <c r="U63" s="150">
        <f t="shared" si="22"/>
        <v>0.01582391151</v>
      </c>
      <c r="V63" s="139"/>
      <c r="W63" s="150">
        <f t="shared" si="23"/>
        <v>0</v>
      </c>
      <c r="X63" s="139"/>
      <c r="Y63" s="150">
        <f t="shared" si="24"/>
        <v>0</v>
      </c>
      <c r="Z63" s="139">
        <f t="shared" si="25"/>
        <v>5556.34</v>
      </c>
      <c r="AA63" s="150">
        <f t="shared" si="26"/>
        <v>5.724953034</v>
      </c>
    </row>
    <row r="64" ht="12.75" customHeight="1">
      <c r="A64" s="44" t="s">
        <v>251</v>
      </c>
      <c r="B64" s="142"/>
      <c r="C64" s="142"/>
      <c r="D64" s="142"/>
      <c r="E64" s="151">
        <f t="shared" si="14"/>
        <v>0</v>
      </c>
      <c r="F64" s="142">
        <v>4153.89</v>
      </c>
      <c r="G64" s="151">
        <f t="shared" si="15"/>
        <v>26.38586635</v>
      </c>
      <c r="H64" s="142">
        <v>52.0</v>
      </c>
      <c r="I64" s="151">
        <f t="shared" si="16"/>
        <v>0.6697604447</v>
      </c>
      <c r="J64" s="142">
        <v>100.4</v>
      </c>
      <c r="K64" s="151">
        <f t="shared" si="17"/>
        <v>1.245056666</v>
      </c>
      <c r="L64" s="142">
        <v>2.45</v>
      </c>
      <c r="M64" s="151">
        <f t="shared" si="18"/>
        <v>0.06939035616</v>
      </c>
      <c r="N64" s="142">
        <v>613.57</v>
      </c>
      <c r="O64" s="151">
        <f t="shared" si="19"/>
        <v>4.423752154</v>
      </c>
      <c r="P64" s="142">
        <v>2.5</v>
      </c>
      <c r="Q64" s="151">
        <f t="shared" si="20"/>
        <v>0.007108537126</v>
      </c>
      <c r="R64" s="142">
        <v>26.099999999999998</v>
      </c>
      <c r="S64" s="151">
        <f t="shared" si="21"/>
        <v>0.5341300944</v>
      </c>
      <c r="T64" s="142">
        <v>550.2</v>
      </c>
      <c r="U64" s="151">
        <f t="shared" si="22"/>
        <v>8.706316114</v>
      </c>
      <c r="V64" s="142">
        <v>0.0</v>
      </c>
      <c r="W64" s="151">
        <f t="shared" si="23"/>
        <v>0</v>
      </c>
      <c r="X64" s="142">
        <v>0.0</v>
      </c>
      <c r="Y64" s="151">
        <f t="shared" si="24"/>
        <v>0</v>
      </c>
      <c r="Z64" s="142">
        <f t="shared" si="25"/>
        <v>5501.11</v>
      </c>
      <c r="AA64" s="151">
        <f t="shared" si="26"/>
        <v>5.668047021</v>
      </c>
      <c r="AB64" s="30"/>
    </row>
    <row r="65" ht="12.75" customHeight="1">
      <c r="A65" s="16" t="s">
        <v>252</v>
      </c>
      <c r="B65" s="136"/>
      <c r="C65" s="136"/>
      <c r="D65" s="136"/>
      <c r="E65" s="152">
        <f t="shared" si="14"/>
        <v>0</v>
      </c>
      <c r="F65" s="136"/>
      <c r="G65" s="152">
        <f t="shared" si="15"/>
        <v>0</v>
      </c>
      <c r="H65" s="136"/>
      <c r="I65" s="152">
        <f t="shared" si="16"/>
        <v>0</v>
      </c>
      <c r="J65" s="136"/>
      <c r="K65" s="152">
        <f t="shared" si="17"/>
        <v>0</v>
      </c>
      <c r="L65" s="136"/>
      <c r="M65" s="152">
        <f t="shared" si="18"/>
        <v>0</v>
      </c>
      <c r="N65" s="136"/>
      <c r="O65" s="152">
        <f t="shared" si="19"/>
        <v>0</v>
      </c>
      <c r="P65" s="136"/>
      <c r="Q65" s="152">
        <f t="shared" si="20"/>
        <v>0</v>
      </c>
      <c r="R65" s="136"/>
      <c r="S65" s="152">
        <f t="shared" si="21"/>
        <v>0</v>
      </c>
      <c r="T65" s="136"/>
      <c r="U65" s="152">
        <f t="shared" si="22"/>
        <v>0</v>
      </c>
      <c r="V65" s="136"/>
      <c r="W65" s="152">
        <f t="shared" si="23"/>
        <v>0</v>
      </c>
      <c r="X65" s="136"/>
      <c r="Y65" s="152">
        <f t="shared" si="24"/>
        <v>0</v>
      </c>
      <c r="Z65" s="136">
        <f t="shared" si="25"/>
        <v>0</v>
      </c>
      <c r="AA65" s="152">
        <f t="shared" si="26"/>
        <v>0</v>
      </c>
    </row>
    <row r="66" ht="12.75" customHeight="1">
      <c r="A66" s="22" t="s">
        <v>253</v>
      </c>
      <c r="B66" s="139"/>
      <c r="C66" s="139"/>
      <c r="D66" s="139"/>
      <c r="E66" s="150">
        <f t="shared" si="14"/>
        <v>0</v>
      </c>
      <c r="F66" s="139">
        <v>59.0</v>
      </c>
      <c r="G66" s="150">
        <f t="shared" si="15"/>
        <v>0.3747730717</v>
      </c>
      <c r="H66" s="139">
        <v>3.8</v>
      </c>
      <c r="I66" s="150">
        <f t="shared" si="16"/>
        <v>0.0489440325</v>
      </c>
      <c r="J66" s="139">
        <v>34.75</v>
      </c>
      <c r="K66" s="150">
        <f t="shared" si="17"/>
        <v>0.4309334577</v>
      </c>
      <c r="L66" s="139">
        <v>301.53000000000003</v>
      </c>
      <c r="M66" s="150">
        <f t="shared" si="18"/>
        <v>8.540111874</v>
      </c>
      <c r="N66" s="139">
        <v>357.5199999999999</v>
      </c>
      <c r="O66" s="150">
        <f t="shared" si="19"/>
        <v>2.577668188</v>
      </c>
      <c r="P66" s="139">
        <v>159.15</v>
      </c>
      <c r="Q66" s="150">
        <f t="shared" si="20"/>
        <v>0.4525294734</v>
      </c>
      <c r="R66" s="139">
        <v>127.5</v>
      </c>
      <c r="S66" s="150">
        <f t="shared" si="21"/>
        <v>2.609256208</v>
      </c>
      <c r="T66" s="139">
        <v>40.25</v>
      </c>
      <c r="U66" s="150">
        <f t="shared" si="22"/>
        <v>0.6369124384</v>
      </c>
      <c r="V66" s="139"/>
      <c r="W66" s="150">
        <f t="shared" si="23"/>
        <v>0</v>
      </c>
      <c r="X66" s="139"/>
      <c r="Y66" s="150">
        <f t="shared" si="24"/>
        <v>0</v>
      </c>
      <c r="Z66" s="139">
        <f t="shared" si="25"/>
        <v>1083.5</v>
      </c>
      <c r="AA66" s="150">
        <f t="shared" si="26"/>
        <v>1.116379957</v>
      </c>
    </row>
    <row r="67" ht="12.75" customHeight="1">
      <c r="A67" s="44" t="s">
        <v>254</v>
      </c>
      <c r="B67" s="142"/>
      <c r="C67" s="142"/>
      <c r="D67" s="142"/>
      <c r="E67" s="151">
        <f t="shared" si="14"/>
        <v>0</v>
      </c>
      <c r="F67" s="142">
        <v>3.05</v>
      </c>
      <c r="G67" s="151">
        <f t="shared" si="15"/>
        <v>0.01937386218</v>
      </c>
      <c r="H67" s="142">
        <v>0.0</v>
      </c>
      <c r="I67" s="151">
        <f t="shared" si="16"/>
        <v>0</v>
      </c>
      <c r="J67" s="142">
        <v>34.5</v>
      </c>
      <c r="K67" s="151">
        <f t="shared" si="17"/>
        <v>0.427833217</v>
      </c>
      <c r="L67" s="142"/>
      <c r="M67" s="151">
        <f t="shared" si="18"/>
        <v>0</v>
      </c>
      <c r="N67" s="142">
        <v>71.0</v>
      </c>
      <c r="O67" s="151">
        <f t="shared" si="19"/>
        <v>0.5118998695</v>
      </c>
      <c r="P67" s="142">
        <v>0.3</v>
      </c>
      <c r="Q67" s="151">
        <f t="shared" si="20"/>
        <v>0.0008530244551</v>
      </c>
      <c r="R67" s="142">
        <v>0.0</v>
      </c>
      <c r="S67" s="151">
        <f t="shared" si="21"/>
        <v>0</v>
      </c>
      <c r="T67" s="142">
        <v>0.0</v>
      </c>
      <c r="U67" s="151">
        <f t="shared" si="22"/>
        <v>0</v>
      </c>
      <c r="V67" s="142">
        <v>0.0</v>
      </c>
      <c r="W67" s="151">
        <f t="shared" si="23"/>
        <v>0</v>
      </c>
      <c r="X67" s="142">
        <v>0.0</v>
      </c>
      <c r="Y67" s="151">
        <f t="shared" si="24"/>
        <v>0</v>
      </c>
      <c r="Z67" s="142">
        <f t="shared" si="25"/>
        <v>108.85</v>
      </c>
      <c r="AA67" s="151">
        <f t="shared" si="26"/>
        <v>0.1121531688</v>
      </c>
      <c r="AB67" s="30"/>
    </row>
    <row r="68" ht="12.75" customHeight="1">
      <c r="A68" s="153" t="s">
        <v>255</v>
      </c>
      <c r="B68" s="183"/>
      <c r="C68" s="183"/>
      <c r="D68" s="183">
        <v>45.53</v>
      </c>
      <c r="E68" s="154">
        <f t="shared" si="14"/>
        <v>81.56574704</v>
      </c>
      <c r="F68" s="183">
        <v>1657.4299999999994</v>
      </c>
      <c r="G68" s="154">
        <f t="shared" si="15"/>
        <v>10.52813784</v>
      </c>
      <c r="H68" s="183">
        <v>3512.0700000000006</v>
      </c>
      <c r="I68" s="154">
        <f t="shared" si="16"/>
        <v>45.23549164</v>
      </c>
      <c r="J68" s="183">
        <v>1.0</v>
      </c>
      <c r="K68" s="154">
        <f t="shared" si="17"/>
        <v>0.01240096281</v>
      </c>
      <c r="L68" s="183">
        <v>18.07</v>
      </c>
      <c r="M68" s="154">
        <f t="shared" si="18"/>
        <v>0.5117892799</v>
      </c>
      <c r="N68" s="183">
        <v>3677.92</v>
      </c>
      <c r="O68" s="154">
        <f t="shared" si="19"/>
        <v>26.51727842</v>
      </c>
      <c r="P68" s="183">
        <v>17832.030000000006</v>
      </c>
      <c r="Q68" s="154">
        <f t="shared" si="20"/>
        <v>50.70385891</v>
      </c>
      <c r="R68" s="183">
        <v>196.0</v>
      </c>
      <c r="S68" s="154">
        <f t="shared" si="21"/>
        <v>4.011091897</v>
      </c>
      <c r="T68" s="183">
        <v>254.5</v>
      </c>
      <c r="U68" s="154">
        <f t="shared" si="22"/>
        <v>4.02718548</v>
      </c>
      <c r="V68" s="183">
        <v>0.6</v>
      </c>
      <c r="W68" s="154">
        <f t="shared" si="23"/>
        <v>0.04372859121</v>
      </c>
      <c r="X68" s="183">
        <v>9.1</v>
      </c>
      <c r="Y68" s="154">
        <f t="shared" si="24"/>
        <v>3.244206774</v>
      </c>
      <c r="Z68" s="183">
        <f t="shared" si="25"/>
        <v>27204.25</v>
      </c>
      <c r="AA68" s="154">
        <f t="shared" si="26"/>
        <v>28.02979184</v>
      </c>
      <c r="AB68" s="30"/>
    </row>
    <row r="69" ht="12.75" customHeight="1">
      <c r="A69" s="27" t="s">
        <v>140</v>
      </c>
      <c r="B69" s="155">
        <f t="shared" ref="B69:AA69" si="27">SUM(B29:B68)</f>
        <v>0</v>
      </c>
      <c r="C69" s="155">
        <f t="shared" si="27"/>
        <v>0</v>
      </c>
      <c r="D69" s="155">
        <f t="shared" si="27"/>
        <v>55.82</v>
      </c>
      <c r="E69" s="155">
        <f t="shared" si="27"/>
        <v>100</v>
      </c>
      <c r="F69" s="155">
        <f t="shared" si="27"/>
        <v>15742.86</v>
      </c>
      <c r="G69" s="155">
        <f t="shared" si="27"/>
        <v>100</v>
      </c>
      <c r="H69" s="155">
        <f t="shared" si="27"/>
        <v>7763.97</v>
      </c>
      <c r="I69" s="155">
        <f t="shared" si="27"/>
        <v>100</v>
      </c>
      <c r="J69" s="155">
        <f t="shared" si="27"/>
        <v>8063.89</v>
      </c>
      <c r="K69" s="155">
        <f t="shared" si="27"/>
        <v>100</v>
      </c>
      <c r="L69" s="155">
        <f t="shared" si="27"/>
        <v>3530.75</v>
      </c>
      <c r="M69" s="155">
        <f t="shared" si="27"/>
        <v>100</v>
      </c>
      <c r="N69" s="155">
        <f t="shared" si="27"/>
        <v>13869.9</v>
      </c>
      <c r="O69" s="155">
        <f t="shared" si="27"/>
        <v>100</v>
      </c>
      <c r="P69" s="155">
        <f t="shared" si="27"/>
        <v>35168.98</v>
      </c>
      <c r="Q69" s="155">
        <f t="shared" si="27"/>
        <v>100</v>
      </c>
      <c r="R69" s="155">
        <f t="shared" si="27"/>
        <v>4886.45</v>
      </c>
      <c r="S69" s="155">
        <f t="shared" si="27"/>
        <v>100</v>
      </c>
      <c r="T69" s="155">
        <f t="shared" si="27"/>
        <v>6319.55</v>
      </c>
      <c r="U69" s="155">
        <f t="shared" si="27"/>
        <v>100</v>
      </c>
      <c r="V69" s="155">
        <f t="shared" si="27"/>
        <v>1372.1</v>
      </c>
      <c r="W69" s="155">
        <f t="shared" si="27"/>
        <v>100</v>
      </c>
      <c r="X69" s="155">
        <f t="shared" si="27"/>
        <v>280.5</v>
      </c>
      <c r="Y69" s="155">
        <f t="shared" si="27"/>
        <v>100</v>
      </c>
      <c r="Z69" s="155">
        <f t="shared" si="27"/>
        <v>97054.77</v>
      </c>
      <c r="AA69" s="156">
        <f t="shared" si="27"/>
        <v>100</v>
      </c>
      <c r="AB69" s="157"/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">
    <mergeCell ref="A4:AA4"/>
    <mergeCell ref="A5:AA5"/>
    <mergeCell ref="A7:A9"/>
    <mergeCell ref="B7:Y7"/>
    <mergeCell ref="Z7:AA7"/>
    <mergeCell ref="B8:C8"/>
    <mergeCell ref="D8:E8"/>
    <mergeCell ref="P28:Q28"/>
    <mergeCell ref="R28:S28"/>
    <mergeCell ref="T28:U28"/>
    <mergeCell ref="V28:W28"/>
    <mergeCell ref="Z28:Z29"/>
    <mergeCell ref="AA28:AA29"/>
    <mergeCell ref="F8:G8"/>
    <mergeCell ref="H8:I8"/>
    <mergeCell ref="A27:A29"/>
    <mergeCell ref="B27:Y27"/>
    <mergeCell ref="B28:C28"/>
    <mergeCell ref="D28:E28"/>
    <mergeCell ref="F28:G28"/>
    <mergeCell ref="X28:Y28"/>
    <mergeCell ref="J8:K8"/>
    <mergeCell ref="L8:M8"/>
    <mergeCell ref="N8:O8"/>
    <mergeCell ref="P8:Q8"/>
    <mergeCell ref="R8:S8"/>
    <mergeCell ref="T8:U8"/>
    <mergeCell ref="V8:W8"/>
    <mergeCell ref="X8:Y8"/>
    <mergeCell ref="Z8:Z9"/>
    <mergeCell ref="AA8:AA9"/>
    <mergeCell ref="Z27:AA27"/>
    <mergeCell ref="H28:I28"/>
    <mergeCell ref="J28:K28"/>
    <mergeCell ref="L28:M28"/>
    <mergeCell ref="N28:O28"/>
  </mergeCells>
  <printOptions/>
  <pageMargins bottom="0.7480314960629921" footer="0.0" header="0.0" left="0.7086614173228347" right="0.7086614173228347" top="0.7480314960629921"/>
  <pageSetup scale="6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2008-01-23T18:57:54Z</dcterms:created>
  <dc:creator>H. Haltenhoff D.</dc:creator>
</cp:coreProperties>
</file>